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abellenblatt1" sheetId="1" r:id="rId5"/>
    <sheet state="visible" name="Tabellenblatt2" sheetId="2" r:id="rId6"/>
    <sheet state="visible" name="Kosten" sheetId="3" r:id="rId7"/>
    <sheet state="visible" name="Bestellungen" sheetId="4" r:id="rId8"/>
    <sheet state="visible" name="Pläne" sheetId="5" r:id="rId9"/>
    <sheet state="visible" name="Statistiken" sheetId="6" r:id="rId10"/>
    <sheet state="hidden" name="Calc_Data" sheetId="7" r:id="rId11"/>
  </sheets>
  <definedNames/>
  <calcPr/>
</workbook>
</file>

<file path=xl/sharedStrings.xml><?xml version="1.0" encoding="utf-8"?>
<sst xmlns="http://schemas.openxmlformats.org/spreadsheetml/2006/main" count="732" uniqueCount="350">
  <si>
    <t>Protokoll</t>
  </si>
  <si>
    <t>Datum</t>
  </si>
  <si>
    <t>Startuhrzeit</t>
  </si>
  <si>
    <t>Enduhrzeit</t>
  </si>
  <si>
    <t>Ereignis</t>
  </si>
  <si>
    <t>Details</t>
  </si>
  <si>
    <t>Wichtige Dokumente</t>
  </si>
  <si>
    <t>Wer</t>
  </si>
  <si>
    <t>Themengebiet</t>
  </si>
  <si>
    <t>Status</t>
  </si>
  <si>
    <t>Dauer</t>
  </si>
  <si>
    <t>Kommentar</t>
  </si>
  <si>
    <t>Mail an Hieber für Unterstützung geschrieben &amp; formuliert</t>
  </si>
  <si>
    <t>Kaspar</t>
  </si>
  <si>
    <t>Praxis</t>
  </si>
  <si>
    <t>Hr. Hügle nach Unterstützung gefragt. Nimmt an 🥳</t>
  </si>
  <si>
    <t>Umentschieden. Wir wollen doch nur GGK ersetzen :), müssen noch mit Hr. Beurer reden</t>
  </si>
  <si>
    <t>Bastian , Kaspar</t>
  </si>
  <si>
    <t>ChatGPT nach ersten Code Ideen fragen &amp; testen. Ohne gutem Ergebnis</t>
  </si>
  <si>
    <t>App/Web</t>
  </si>
  <si>
    <t>Re: An Hieber zurück geschickt, Vorraussichtliche Unterstützung</t>
  </si>
  <si>
    <t>E-Mail noch einfügen</t>
  </si>
  <si>
    <t>Weiteres Vorgehen Besprochen</t>
  </si>
  <si>
    <t>Erste genaueren Planungen</t>
  </si>
  <si>
    <t>Kostenplanung</t>
  </si>
  <si>
    <t>Pitch an Hieber vorbereiten</t>
  </si>
  <si>
    <t>Planung des Genauen Vorgehens (Erst Navigation, dann Fahren); 
 Gespräch mit Technikexperte;
  Suche nach Produkte (Zwei auf Ebay angeschrieben- beide Negativ (Zu teuer/ Produkt schon weg) und andere Websiten);
  Erste Planung der Navigation</t>
  </si>
  <si>
    <t>Abholung der Einkaufswagen beim Hieber (Meraner Platz)</t>
  </si>
  <si>
    <t>Unterbringung der Einkaufswagen im Büro von Hr. Bäurer</t>
  </si>
  <si>
    <r>
      <rPr>
        <color rgb="FF1155CC"/>
        <sz val="11.0"/>
        <u/>
      </rPr>
      <t>Kosten Überischt (Andere Seite)</t>
    </r>
  </si>
  <si>
    <t>Erste Messungen des Einkaufswagen</t>
  </si>
  <si>
    <t>Telefonat mit Einkaufswagenhersteller (Wanzl); 
 Bitte um Technische Zeichnung -&gt; Bedienungsanleitung+ alles was er schicken kann</t>
  </si>
  <si>
    <t>Bastian</t>
  </si>
  <si>
    <t>Email an Insta360 (Keine Rückmeldung erwartet)</t>
  </si>
  <si>
    <t>Einkauf Bauhaus Materialien</t>
  </si>
  <si>
    <t>Erstellung Bauplan "Steuerungsboard"</t>
  </si>
  <si>
    <t>Technik</t>
  </si>
  <si>
    <t>Anfang des Bauen von "Steuerungsboard"</t>
  </si>
  <si>
    <t>Erstellung 3D Zeichnung "Handyhalterung"</t>
  </si>
  <si>
    <t>Drucken und Zusammenbauen der Handyhalterung</t>
  </si>
  <si>
    <t>Erstellung 3D Zeichnung "Handyhalterunghaltung"</t>
  </si>
  <si>
    <t>Drucken und Montage des Handyhalterughalter</t>
  </si>
  <si>
    <t>(Neu)Drucken und Endmontage der Handyhalterunghaltung</t>
  </si>
  <si>
    <t>Hoverboard in Wehr abholen</t>
  </si>
  <si>
    <t>Informieren wie man Hoverboard als Motor nutzen kann</t>
  </si>
  <si>
    <t>Protokoll App Erstellt</t>
  </si>
  <si>
    <t>Erste Erstellung eines Gittertier Pro Interfaces</t>
  </si>
  <si>
    <t>80h</t>
  </si>
  <si>
    <t>Erweiterung der Gittertier Pro Interfaces: Keine Genauen Zeitangaben, da Protokoll noch nicht existent. Alle Patches etc. sind auf GitHub nachzulesen. Grober Richtwert</t>
  </si>
  <si>
    <r>
      <rPr>
        <color rgb="FF1155CC"/>
        <u/>
      </rPr>
      <t>View history</t>
    </r>
    <r>
      <rPr/>
      <t>;</t>
    </r>
    <r>
      <rPr>
        <color rgb="FF1155CC"/>
        <u/>
      </rPr>
      <t>View history graph</t>
    </r>
  </si>
  <si>
    <t>Verzweifelter Versuch der Touch-Integration</t>
  </si>
  <si>
    <t>Stundenlange Suche nach Legacy-Bibliotheken für das veraltete Display. Jede Touch-Library führt zu hunderten Fehlern und Systemabstürzen. Es kostet mich alle Nervenzellen, wirklich. Ich kann nicht mehr. Ohne Touch geht's, mit Touch geht gar nichts</t>
  </si>
  <si>
    <t>Protokoll App erweitert</t>
  </si>
  <si>
    <t>Informationen über Whatsapp ausgetauscht :)</t>
  </si>
  <si>
    <t>LED Kranz für Information Dome Testen</t>
  </si>
  <si>
    <t>3D Model Information Dome drucken Teil I</t>
  </si>
  <si>
    <t>Protokoll Funktionen erweitert</t>
  </si>
  <si>
    <t>Protokoll App um den Punkt Kosten und Einnahmen/Ausgaben erweitert. Möglichkeit für Details hinzugefügt, die Übersicht erweitert und viele kleine Fehlerbehebungen.</t>
  </si>
  <si>
    <t>Sonstiges</t>
  </si>
  <si>
    <t>Information Dome 3D Model erstellen</t>
  </si>
  <si>
    <t>Information Dome fertigstellen</t>
  </si>
  <si>
    <t>Über die Geschichte des Einkaufswagens recherchiert &amp; paar Daten schon in ein Word Dokument gepackt</t>
  </si>
  <si>
    <t>Genaue Details über den Einkaufswagen herausgefunden. Wie es zu seiner Erfindung kam, wie er unser Kaufverhalten beeinflusst, etc.</t>
  </si>
  <si>
    <t>GGk</t>
  </si>
  <si>
    <t>Versucht Funkmodul ordentlich zu kalibrieren - Gescheitert :/</t>
  </si>
  <si>
    <t>Versuch mit unserem Funkmodul eine Kommunikation zwschen zwei Funkmodulen herzustellen. War nicht so erfolgreich. Viel Arbeit herauszufinden wie das geht :/. Muss morgen wieder bei 0 anfangen :(</t>
  </si>
  <si>
    <t>Bisschen mit der Navigation probiert</t>
  </si>
  <si>
    <t>Vor lauter Frust aufgegeben. Ein Problem für nach den Ferien...</t>
  </si>
  <si>
    <t>Antrieb Verkabeln und Programmieren</t>
  </si>
  <si>
    <t>Tabellenblatt1_Images/11-04-202516-36-01.Wichtige Dokumente.181501.jpg</t>
  </si>
  <si>
    <t>ZS-X11H test</t>
  </si>
  <si>
    <t>Erstes mal das Rad drehen lassen mit dem ZS-X11H</t>
  </si>
  <si>
    <t>Planung der Test Verkabelung</t>
  </si>
  <si>
    <t>Planung der Verkabelung für ZS-X11H, Joystick, Arduino Nano, Arduino</t>
  </si>
  <si>
    <t>Tabellenblatt1_Images/11-05-202514-57-00.Wichtige Dokumente.143635.jpg</t>
  </si>
  <si>
    <t>Meeting zusammen bei Kaspar</t>
  </si>
  <si>
    <t>Weitere Arbeitsschritte besprochen, Planung erstellt. Wer was genau macht, einzelteile besprochen, etc.</t>
  </si>
  <si>
    <t>Display das erste mal funktionsfähig programmiert</t>
  </si>
  <si>
    <t>Hilfe durch Christian (Freund von meinem Papa)</t>
  </si>
  <si>
    <t>Display erweitert programmieren</t>
  </si>
  <si>
    <t>Da nun nedlich klar war, wie man das Display programmiert, habe ich mich zuhause hingesetzt und die Kompatibilaät mit der Steuerungswebseite funktionieren lassen. Sieht zwar noch nicht gut aus, aber technisch funktioniert es!</t>
  </si>
  <si>
    <t>Hoverboardmotoren zum laufen bekommen</t>
  </si>
  <si>
    <t>Hoverboardmotoren haben sich gedreht so viel sie es sollten, haben dann aber angefangen bei neuem code sich nicht mehr richtig zu drehen und es gab einen Kurzschluss beim Stecker Akku-Hoverboard strom Versorgung</t>
  </si>
  <si>
    <t>Hoverboard Kurzschluss Teilweise gelöst (Jetzt an neuer Stelle)</t>
  </si>
  <si>
    <t>Stecker Neu angelötet, passen aber jetzt nicht mehr ganz zusammen</t>
  </si>
  <si>
    <t>Ausarbeitung mit ein paar Quellen versehen</t>
  </si>
  <si>
    <t>Quellen zu Text nervig herausgesucht</t>
  </si>
  <si>
    <t>Theorie</t>
  </si>
  <si>
    <t>Funkmodul-Fehlersuche</t>
  </si>
  <si>
    <t>Debugging der Funk-Module bis tief in die Nacht. Der Arduino geht ständig in einen Reset-Loop, irgendetwas muss mit den Teilen falsch sein, aber ich weiß nicht was. ChatGPT behauptet, die Teile seien zu billig, aber das kann doch nicht sein (hoffentlich). Noch gebe ich nicht auf! Aber ich fühl mich nicht ganz wohl bei der Sache. Ich habe irgendwie heute nichts neues erreicht. Ich hätte auch früher schlafen gehen können... Aber egal :/</t>
  </si>
  <si>
    <t>Arbeitsplan erstellt</t>
  </si>
  <si>
    <t>Arbeitsplan von Ausarbeitung und Praktischen Teil erstellt</t>
  </si>
  <si>
    <t>Ausarbeitung</t>
  </si>
  <si>
    <t>Ausarbeitung gemacht, Eigenständigkeitsunterzeichnung rausgesucht (Natürlich mit Quelle)</t>
  </si>
  <si>
    <t>Kleines WhatsApp Meeting abgehalten</t>
  </si>
  <si>
    <t>Infos besprochen. Weihnachtsferienpläne besprochen. Besprochen, was Herrn Bäurer abgegeben werden muss.</t>
  </si>
  <si>
    <t>Tabellenblatt1_Files_/12-20-202512-35-00.Wichtige Dokumente.121251.pdf</t>
  </si>
  <si>
    <t>Funkmodule zum senden und (teilw.) zum Empfangen gebracht</t>
  </si>
  <si>
    <t>Senden klappt laut Debug Methoden sehr gut. Empfangen klappt bisher nur die Erkennung. Nachrichten erkennen und entschlüsseln wird schwierig, da das Quarz innerhalb der Transceiver zu billig ist. Hab mich mit Frequenzen etc. auseinandersetzen müssen</t>
  </si>
  <si>
    <t>Admin Dashboard erweitert</t>
  </si>
  <si>
    <t>Debugging Funkmodule &amp; Absturzursache ermittelt</t>
  </si>
  <si>
    <t>Sender (R4) läuft stabil mit "Blind-Sending" (Pin 3 Workaround). Empfänger (UNO) hat Reset-Loop durch 5V/3.3V Pegelkonflikt auf SPI-Leitungen identifiziert. Modul ist intakt. RSSI-Messung prinzipiell erfolgreich, Hardware-Fix (Widerstände) für Empfänger nötig</t>
  </si>
  <si>
    <t>Statistik Erstellung</t>
  </si>
  <si>
    <t>Formeln zur Berechnung des Gesamtaufwands und des prozentualen Anteils pro Person in den Spalten L, M, N im Sheet</t>
  </si>
  <si>
    <t>Admin Seite optimiert</t>
  </si>
  <si>
    <t>Dashboard-Stabilität erhöht. Mobiles Feedback und Dropdowns optimiert. Benachrichtigungs- und Backup-Logik überarbeitet. Berechnungen robuster</t>
  </si>
  <si>
    <t>Hardware-Debugging &amp; System-Migration</t>
  </si>
  <si>
    <t>Debugging der Transceiver-Kommunikation. Sender (R4) via Blind-Sending stabilisiert. Empfänger-Crashs am UNO auf 5V/3.3V Pegelkonflikt isoliert. Umstieg auf Nano V3 (AliExpress) SPI-Kommunikation scheitert aktuell an fehlenden Lötverbindungen</t>
  </si>
  <si>
    <t>Tabellenblatt1_Files_/12-28-202515-00-00.Wichtige Dokumente.164017.pdf</t>
  </si>
  <si>
    <t>Offen</t>
  </si>
  <si>
    <t>Erweiterung der Projekt-Statistiken</t>
  </si>
  <si>
    <t>Erstellung detaillierter Formeln für alle Tabellenblätter zur Statistikübersicht</t>
  </si>
  <si>
    <t>Arbeitsjournal</t>
  </si>
  <si>
    <t>Zielsetzung und Fragestellung</t>
  </si>
  <si>
    <t>Arbektsjournal</t>
  </si>
  <si>
    <t>Gliederungsverlauf</t>
  </si>
  <si>
    <t>Finale Motor/Logiksteuerung 1</t>
  </si>
  <si>
    <t>Finale Motor und Logiksteuerung planen</t>
  </si>
  <si>
    <t>Erstellung eines Arbeitsplanes, der eine Übersicht über die Webb/App Features gibt</t>
  </si>
  <si>
    <t>Man erhält genaue, Detailrecihe Informationen über die einzelnen Webseiten, Features der App. Kurze Erläuterung, der Features, die es braucht</t>
  </si>
  <si>
    <t>Finale Motor/Logiksteuerung 2</t>
  </si>
  <si>
    <t>Verkabelung Motor 1</t>
  </si>
  <si>
    <t>Verkabelung Motor 2 +Test</t>
  </si>
  <si>
    <t>Verkabelung hat geklappt, funktioniert aber nicht</t>
  </si>
  <si>
    <t>Meeting zusammen bei Kaspar mit Bastian</t>
  </si>
  <si>
    <t>Erfolgreiche Erkenntnisse gehabt, das unser "Holz" für den Kasten eigentlich aus Kunststoff besteht und zu hart ist um in ordentlich zu verarbeiten. Das hat uns unnötigerweise viel Zeit gekostet. Wir mussten von vorne anfangen und haben den Kasten komplett neu zugesägt. Wir haben Fortschritte ausgetauscht und weiteres Vorgehen besprochen. Wir haben geplant wie wir den Kasten und den Antrieb montieren wollen.</t>
  </si>
  <si>
    <t>Erweiterung der Einträge für Reflexion und Protokollzusammenfassung</t>
  </si>
  <si>
    <t>Antrieb Test, Verbindungskontrolle</t>
  </si>
  <si>
    <t>Fehlgeschlagen, ZS-X11H haben kurzsf</t>
  </si>
  <si>
    <t>Tabellenblatt1_Images/12-31-202511-58-00.Wichtige Dokumente.113116.jpg</t>
  </si>
  <si>
    <t>Reflextion und Gliederung</t>
  </si>
  <si>
    <t>Ausarbeitungen</t>
  </si>
  <si>
    <t>Einleitung geschrieben</t>
  </si>
  <si>
    <t>Zukunftsteil</t>
  </si>
  <si>
    <t>Arbeitsjournaleinträge</t>
  </si>
  <si>
    <t>Reflexion und Selbsteinschätzung vom Projekt im Zug von Zermatt -&gt; Basel SBB</t>
  </si>
  <si>
    <t>Arbeitsjournal aus Zug zuhause (fertig) geschrieben</t>
  </si>
  <si>
    <t>-</t>
  </si>
  <si>
    <t>Ergebnisse ergänzt</t>
  </si>
  <si>
    <t>Ausarbeitung mit Quellen versehen</t>
  </si>
  <si>
    <t>Gut vorangekommen. Der komplette Abschnitt 1 (von 3) ist nun erfolgreich mit Quellen versehen worden.</t>
  </si>
  <si>
    <t>Arbeitsjoural</t>
  </si>
  <si>
    <t>Kiste zusammengeschraubt, geschliffen &amp; gebohrt</t>
  </si>
  <si>
    <t>Tabellenblatt1_Images/01-06-202617-48-49.Wichtige Dokumente.172518.jpg</t>
  </si>
  <si>
    <t>Lötarbeiten am Arduino Nano</t>
  </si>
  <si>
    <t>Nano Kontakte an Extension gelötet, um Kontakt zu erzeugen. Wichtig für die Navigation. D8 &amp; D9 wurden ausversehen zusammen gelötet, sind aber nicht relevant</t>
  </si>
  <si>
    <t>Tabellenblatt1_Images/01-06-202619-00-00.Wichtige Dokumente.184651.jpg</t>
  </si>
  <si>
    <t>Ein wenig mit der Navigation probiert</t>
  </si>
  <si>
    <t>Wollte überprüfen, ob das Programm mit dem neu verlöteten Nano funktioniert. Erste ANsätze waren sehr positiv via Blind Sending, aber als ich umsetigen wollte auf den Überprüf-Modus hat es ein Problem mit den Pins gegeben. Ich werde mich morgen drum kümmern</t>
  </si>
  <si>
    <t>Ausarbeitung / Arbeitsjournal</t>
  </si>
  <si>
    <t>Ausarbeitung komplett mit Quellen versehen</t>
  </si>
  <si>
    <t>Materialien Kaufen+Transport</t>
  </si>
  <si>
    <t>Tabellenblatt1_Images/01-23-202614-26-00.Wichtige Dokumente.141837.jpg</t>
  </si>
  <si>
    <t>Bau des Kastens</t>
  </si>
  <si>
    <t>Kasten Deckel und Boden zugesägt, verbunden, Informationen Dome</t>
  </si>
  <si>
    <t>Tabellenblatt1_Images/01-23-202615-18-00.Wichtige Dokumente.170301.jpg</t>
  </si>
  <si>
    <t>Motorsteuerung</t>
  </si>
  <si>
    <t>Debugging CC1101 Funkmodule &amp; Diagnose Nano-Defekt</t>
  </si>
  <si>
    <t>Wollte die Funkstrecke für die Triangulation testen. Gab Hardware Fehler: 1. Verkabelung der AliExpress-Module war falsch (MOSI/MISO vertauscht). 2. Der Arduino Nano hat einen massiven Kurzschluss auf Pin 13 (und Umgebung). Software-Workarounds (Pin-Umzug) haben nicht geklappt; der Nano ist wohl durchgebrannt (evtl. Folge der Lötarbeiten?). Muss gegen einen neuen getauscht werden.</t>
  </si>
  <si>
    <t>ZS-X11H funktioniert</t>
  </si>
  <si>
    <t>War ein Wackelkontakt im XT60 Schalter</t>
  </si>
  <si>
    <t>Vormakieren von den Bauteilen auf dem Kasten + Erstellen der Halterung für die Schiebestange</t>
  </si>
  <si>
    <t>Konstruktion Display Halterung</t>
  </si>
  <si>
    <t>Markierungen zum befestigen des Griffes+ Befestigungen Kontrolliert</t>
  </si>
  <si>
    <t>Richtiger Bohrer hat gefehlt, sonst hätte ich das jetzt fertig gemacht</t>
  </si>
  <si>
    <t>Montage des Griffes, Neubau des Holzes, Montage der Lautsprecher</t>
  </si>
  <si>
    <t>Bauen der Oberplatte, Konstruieren des Displayhalters, Befestigungsmaterialien kaufen,</t>
  </si>
  <si>
    <t>Fortschrittsmail an Hieber formulieren</t>
  </si>
  <si>
    <t>Montage und Teilneubau der Unterplatte</t>
  </si>
  <si>
    <t>Endmontage des Kasten + Information Dome</t>
  </si>
  <si>
    <t>Angefangen mit dem Display herumzuexperimentieren</t>
  </si>
  <si>
    <t>Habe angefangen das DIsplay zu programmieren. Viel Krampf es erneut nochmal zum laufen zu bekommen (Läuft auf Pin 2!!) Läuft jetzt aber. Hab ein paar wenige Funktionen hinzugefügt. Verbindet sich jetzt mit einem Arduino, der später im Kasten sein sollte</t>
  </si>
  <si>
    <t>Kasten verkabelt</t>
  </si>
  <si>
    <t>Breadboard &amp; Arduinos reingeklebt. Kabel an Knöpfe gelötet. Kabelmanagment betrieben. Viel neu umstecken müssen. Jetzt ist alles montiert. War ein großes Gefummel...</t>
  </si>
  <si>
    <t>Tabellenblatt1_Images/02-07-202616-00-00.Wichtige Dokumente.212840.jpg</t>
  </si>
  <si>
    <t>Code zur Synchronisation geschrieben</t>
  </si>
  <si>
    <t>Code angefangen zu schreiben um die Kommunikation zwischen den beiden Arduinos im Kasten zu ermöglichen und dann die Daten ans Display zu senden. Funktioniert!</t>
  </si>
  <si>
    <t>Tabellenblatt1_Images/02-08-202622-36-05.Wichtige Dokumente.234058.jpg</t>
  </si>
  <si>
    <t>Am Kasten programmiert</t>
  </si>
  <si>
    <t>Code weitergeschrieben</t>
  </si>
  <si>
    <t>Am Display programmiert</t>
  </si>
  <si>
    <t>Motorsteuerung hinbekommen</t>
  </si>
  <si>
    <t>Vorstellung des Projekts + Vor-/Nachbereitung</t>
  </si>
  <si>
    <t>Überführung Einkaufswagen Kaspar-&gt;Bastian</t>
  </si>
  <si>
    <t>Falsches Datum angegeben, 03.03.2026</t>
  </si>
  <si>
    <t>Planung, Kauf und Bau der Antriebs Halterung</t>
  </si>
  <si>
    <t>Fast Endmontage des Motors</t>
  </si>
  <si>
    <t>Finaler Test der Elektronik +Löten</t>
  </si>
  <si>
    <t>Neulöten und verkabeln inklusive finaler Test vor Einbau</t>
  </si>
  <si>
    <t>Hochzeit weitestgehend geglückt, Meilenstein erreicht</t>
  </si>
  <si>
    <t>Schrauben zwar 10mm zu kurz, aber Einkaufswagen ist erste Meter von alleine gefahren</t>
  </si>
  <si>
    <t>Hochzeit geglückt</t>
  </si>
  <si>
    <t>Montage Wagen+Kasten+Kabel, besprechung</t>
  </si>
  <si>
    <t>Ausarbeitung Teil Gegenwart weitergemacht</t>
  </si>
  <si>
    <t>Ausarbeitung Teil Gegenwart und Schluss</t>
  </si>
  <si>
    <t>Ausarbeitung Teil Gegemwart Einkaufswagen außerhalb von Einkaufsläden</t>
  </si>
  <si>
    <t>Ausarbeitung vorläufig abgeschlossen</t>
  </si>
  <si>
    <t>R2R bereit machen der Ausarbeitung</t>
  </si>
  <si>
    <t>Ready 2 Review</t>
  </si>
  <si>
    <t>Lackieren und Social Media Posts</t>
  </si>
  <si>
    <t>Konstruieren der neuen Handyhalterunghalterung</t>
  </si>
  <si>
    <t>Fertigstellung Einkaufswagen</t>
  </si>
  <si>
    <t>To Dos</t>
  </si>
  <si>
    <t>Aufgabe</t>
  </si>
  <si>
    <t>Erledigt?</t>
  </si>
  <si>
    <t>Verantwortlich</t>
  </si>
  <si>
    <t>Erledigen bis</t>
  </si>
  <si>
    <t>Benachrichtigung an:</t>
  </si>
  <si>
    <t>Erstellt am</t>
  </si>
  <si>
    <t>Typ</t>
  </si>
  <si>
    <t>Arbeitsplan (Praktisch/Theorie)</t>
  </si>
  <si>
    <t>Navigation Programmieren</t>
  </si>
  <si>
    <t>Geschichte Einkaufswagen dokumentieren</t>
  </si>
  <si>
    <t>recherche und daten eintragung in ein word dokument zur genauen geschichte des einkaufswagens. Wie hat man das vor dem Einkaufswagen gemacht? Wie könnte er morgen aussehen?</t>
  </si>
  <si>
    <t>Erledigt</t>
  </si>
  <si>
    <t>Gliederung erstellen</t>
  </si>
  <si>
    <t>Gliederung für die Ausarbeitung</t>
  </si>
  <si>
    <t>Informationen Dome Modellieren</t>
  </si>
  <si>
    <t>Information Dome drucken</t>
  </si>
  <si>
    <t>Irgendwas von Basti bestellen</t>
  </si>
  <si>
    <t>Display mit Echtzeitdaten füttern</t>
  </si>
  <si>
    <t>Versuchen auf dem Display echte Sensor Daten anzuzeigen</t>
  </si>
  <si>
    <t>Interdevice Kommunikation (Peripheral, Slave)</t>
  </si>
  <si>
    <t>Versuchen Sensordaten zwischen unterschiedlichen Arduinos per Bluetooth/WLAN auszutauschen</t>
  </si>
  <si>
    <t>Information Dome zusammenbauen</t>
  </si>
  <si>
    <t>Gliederung Verfeinern</t>
  </si>
  <si>
    <t>Code austauschen damit Kommunikation funktioniert</t>
  </si>
  <si>
    <t>Motorsteuerung fertigstellen</t>
  </si>
  <si>
    <t>Infos für Kasten herausfinden</t>
  </si>
  <si>
    <t>Kaspar schickt Daten</t>
  </si>
  <si>
    <t>Hieber eine Fortschrittsmail schicken</t>
  </si>
  <si>
    <t>Termin mit Thomas abklären für Freiburg</t>
  </si>
  <si>
    <t>Pegelwandler/Widerstände einbauen</t>
  </si>
  <si>
    <t>Widerstände für SPI-Leitungen (UNO 5V -&gt; CC1101 3.3V) einbauen, um Abstürze zu beheben</t>
  </si>
  <si>
    <t>Arduino Nano löten</t>
  </si>
  <si>
    <t>Lötarbeiten an Nano und Funkmodulen,Stiftleisten erstmal testweise an einen Nano anlöten um stabile SPI-Kommunikation zu gewährleisten (Stecken führt zu ALARM)</t>
  </si>
  <si>
    <t>Produkt</t>
  </si>
  <si>
    <t>~ Preis</t>
  </si>
  <si>
    <t>Link</t>
  </si>
  <si>
    <t>Bezahlt?</t>
  </si>
  <si>
    <t>Von?</t>
  </si>
  <si>
    <t>Ingesamt</t>
  </si>
  <si>
    <t>Akku Antrieb</t>
  </si>
  <si>
    <t>Ja</t>
  </si>
  <si>
    <t>Akku Steuerung</t>
  </si>
  <si>
    <t>Ein/Aus Schalter</t>
  </si>
  <si>
    <r>
      <rPr>
        <rFont val="&quot;Aptos Narrow&quot;, sans-serif"/>
        <color rgb="FF1155CC"/>
        <sz val="11.0"/>
        <u/>
      </rPr>
      <t>https://de.aliexpress.com/item/1005008996108178.html</t>
    </r>
  </si>
  <si>
    <t>Led Licht</t>
  </si>
  <si>
    <r>
      <rPr>
        <rFont val="&quot;Aptos Narrow&quot;, sans-serif"/>
        <color rgb="FF1155CC"/>
        <sz val="11.0"/>
        <u/>
      </rPr>
      <t>https://de.aliexpress.com/item/1005002287819725.html</t>
    </r>
  </si>
  <si>
    <t>Sensoren (Abstand)</t>
  </si>
  <si>
    <t>Antireb</t>
  </si>
  <si>
    <t>Platine vlt mehr als eine</t>
  </si>
  <si>
    <t>Joystick</t>
  </si>
  <si>
    <r>
      <rPr>
        <rFont val="&quot;Aptos Narrow&quot;, sans-serif"/>
        <color rgb="FF1155CC"/>
        <sz val="11.0"/>
        <u/>
      </rPr>
      <t>https://de.aliexpress.com/item/1005007403082994.html</t>
    </r>
  </si>
  <si>
    <t>Not aus</t>
  </si>
  <si>
    <t>https://de.aliexpress.com/item/1005003537887052.html?spm=a2g0o.productlist.main.17.38477467h0mtsF&amp;algo_pvid=d859a4d5-275f-457c-bf08-fb9825850210&amp;algo_exp_id=d859a4d5-275f-457c-bf08-fb9825850210-16&amp;pdp_ext_f=%7B%22order%22%3A%221194%22%2C%22eval%22%3A%221%22%7D&amp;pdp_npi=4%40dis%21EUR%211.65%211.15%21%21%211.83%211.27%21%40211b876e17488818731712125edd13%2112000045660325452%21sea%21DE%210%21ABX&amp;curPageLogUid=NCcOwmpt2G4d&amp;utparam-url=scene%3Asearch%7Cquery_from%3A</t>
  </si>
  <si>
    <t>Fernbedingungs Set</t>
  </si>
  <si>
    <t>https://de.aliexpress.com/item/1005005335596425.html?spm=a2g0o.productlist.main.35.5e9fbqWobqWocm&amp;algo_pvid=e88db1a4-8ee2-4ef3-a667-08838b115b61&amp;algo_exp_id=e88db1a4-8ee2-4ef3-a667-08838b115b61-34&amp;pdp_ext_f=%7B%22order%22%3A%22107%22%2C%22eval%22%3A%221%22%7D&amp;pdp_npi=4%40dis%21EUR%2110.56%217.39%21%21%2184.55%2159.17%21%40211b80f717488816481744023ee1cb%2112000032654451308%21sea%21DE%210%21ABX&amp;curPageLogUid=636MpyNMG00k&amp;utparam-url=scene%3Asearch%7Cquery_from%3A</t>
  </si>
  <si>
    <t>Motor Lenkung</t>
  </si>
  <si>
    <t>Statusleuchte</t>
  </si>
  <si>
    <t>https://de.aliexpress.com/item/1005002287819725.html?spm=a2g0o.productlist.main.1.62e7laBglaBgbP&amp;algo_pvid=8ddba63f-30fe-4815-8081-1b6f604af989&amp;algo_exp_id=8ddba63f-30fe-4815-8081-1b6f604af989-0&amp;pdp_ext_f=%7B%22order%22%3A%221240%22%2C%22eval%22%3A%221%22%7D&amp;pdp_npi=4%40dis%21EUR%211.76%211.19%21%21%2114.09%219.53%21%40211b619a17488823456404671e5060%2112000036694876656%21sea%21DE%210%21ABX&amp;curPageLogUid=3FxJSlBfdFfW&amp;utparam-url=scene%3Asearch%7Cquery_from%3A</t>
  </si>
  <si>
    <t>Puffer</t>
  </si>
  <si>
    <t>Nein</t>
  </si>
  <si>
    <t>Kabel</t>
  </si>
  <si>
    <t>VL53L1X ToF Sensor 5x</t>
  </si>
  <si>
    <r>
      <rPr>
        <rFont val="&quot;Aptos Narrow&quot;, sans-serif"/>
        <color rgb="FF1155CC"/>
        <sz val="11.0"/>
        <u/>
      </rPr>
      <t>https://de.aliexpress.com/item/1005006151346660.html</t>
    </r>
  </si>
  <si>
    <t>Microcontroller (Arduino Uno, Nano, ESP32)</t>
  </si>
  <si>
    <r>
      <rPr>
        <rFont val="&quot;Aptos Narrow&quot;, sans-serif"/>
        <color rgb="FF1155CC"/>
        <sz val="11.0"/>
        <u/>
      </rPr>
      <t>https://de.aliexpress.com/item/1005007545190469.html</t>
    </r>
  </si>
  <si>
    <t>I2C Multiplexer</t>
  </si>
  <si>
    <r>
      <rPr>
        <rFont val="&quot;Aptos Narrow&quot;, sans-serif"/>
        <color rgb="FF1155CC"/>
        <sz val="11.0"/>
        <u/>
      </rPr>
      <t>https://de.aliexpress.com/item/1005004996004241.html</t>
    </r>
  </si>
  <si>
    <t>Steckbrett/Kabel</t>
  </si>
  <si>
    <t>E Roller (Antrieb/Akku) (Gashebel Kaputt)</t>
  </si>
  <si>
    <t>https://www.kleinanzeigen.de/s-anzeige/e-scooter-viron-xi-700-s/3075759976-305-7729</t>
  </si>
  <si>
    <t>Puffer (Noch nicht gefundene Artikel)</t>
  </si>
  <si>
    <t>Digitaler Potentiometer I2C 2x</t>
  </si>
  <si>
    <t>https://a.aliexpress.com/_EGSdJq8</t>
  </si>
  <si>
    <t>ZS-XH11 2x</t>
  </si>
  <si>
    <t>https://a.aliexpress.com/_Eu414ao</t>
  </si>
  <si>
    <t>Preistabelle</t>
  </si>
  <si>
    <t>Grund der Einnahme/Ausgabe</t>
  </si>
  <si>
    <t>Betrag</t>
  </si>
  <si>
    <t>Beleg</t>
  </si>
  <si>
    <t>Bezahlt/Erworben von</t>
  </si>
  <si>
    <t>Gesamtberechnung</t>
  </si>
  <si>
    <t>Gesamt</t>
  </si>
  <si>
    <t>Ausgabe</t>
  </si>
  <si>
    <t>1ste Materialien</t>
  </si>
  <si>
    <t>Lack</t>
  </si>
  <si>
    <t>SK Kassenzettel 2 16-07-2025.pdf</t>
  </si>
  <si>
    <t>Handyhalterunghaltung</t>
  </si>
  <si>
    <t>(Filament, Strom, Kleber)</t>
  </si>
  <si>
    <t>Hoverboard (Motor,Reifen Akku)</t>
  </si>
  <si>
    <t>-Kein Beleg (Ebay, Bar)</t>
  </si>
  <si>
    <t>Elektronik Bestellung</t>
  </si>
  <si>
    <t>Bestellungen_Files_/8.Beleg.153650.pdf</t>
  </si>
  <si>
    <t>Einnahme</t>
  </si>
  <si>
    <t>Hieber Sponsor Geld</t>
  </si>
  <si>
    <t>Filamemt Information Dome</t>
  </si>
  <si>
    <t>Filamemt Durchschnittspreis: 30€/kg; 300g Filamemt verbraucht - &gt;~10€</t>
  </si>
  <si>
    <t>Weitere Kleinteile bei Ali bestellt</t>
  </si>
  <si>
    <t>Bestellungen_Files_/11.Beleg.224249.pdf</t>
  </si>
  <si>
    <t>Basti wollte irgendeinen teuren Krams für sein blödes Hoverboard Teil 1</t>
  </si>
  <si>
    <t>Bestellungen_Files_/12.Beleg.090634.pdf</t>
  </si>
  <si>
    <t>Basti wollte irgendeinen teuren Krams für sein blödes Hoverboard Teil 2</t>
  </si>
  <si>
    <t>Bestellungen_Images/13.Beleg.091011.png</t>
  </si>
  <si>
    <t>Bestellungen_Files_/14.Beleg.091134.pdf</t>
  </si>
  <si>
    <t>Stecker für Akku</t>
  </si>
  <si>
    <t>Bestellungen_Images/202.Beleg.121812.jpg</t>
  </si>
  <si>
    <t>Stromkabel</t>
  </si>
  <si>
    <t>Bestellungen_Images/203.Beleg.162808.jpg</t>
  </si>
  <si>
    <t>Lochband für Motorbefestugung</t>
  </si>
  <si>
    <t>Bestellungen_Images/16.Beleg.144159.jpg</t>
  </si>
  <si>
    <t>Schrauben + Rohrschellen</t>
  </si>
  <si>
    <t>Bestellungen_Images/16.Beleg.141903.jpg</t>
  </si>
  <si>
    <t>ZS-X11H 4x</t>
  </si>
  <si>
    <t>Bestellungen_Images/18.Beleg.124033.png</t>
  </si>
  <si>
    <t>XT60 Verbinder</t>
  </si>
  <si>
    <t>Bestellungen_Images/19.Beleg.125142.png</t>
  </si>
  <si>
    <t>Stromschalter XT60</t>
  </si>
  <si>
    <t>Bestellungen_Images/20.Beleg.125218.png</t>
  </si>
  <si>
    <t>XT60 1 auf 2 Verbinder</t>
  </si>
  <si>
    <t>Bestellungen_Images/21.Beleg.125244.png</t>
  </si>
  <si>
    <t>Schrauben + Muttern</t>
  </si>
  <si>
    <t>Bestellungen_Images/22.Beleg.170811.jpg</t>
  </si>
  <si>
    <t>Kauf von Materialien für die befestigung des Antriebs am Einkaufswagen</t>
  </si>
  <si>
    <t>Bestellungen_Images/23.Beleg.174807.jpg</t>
  </si>
  <si>
    <t>Schrauben</t>
  </si>
  <si>
    <t>Bestellungen_Images/24.Beleg.151627.jpg</t>
  </si>
  <si>
    <t>Bestellungen_Images/25.Beleg.171405.jpg</t>
  </si>
  <si>
    <t>Ladegerät (Pauschal; noch nicht genau)</t>
  </si>
  <si>
    <t>Plantyp</t>
  </si>
  <si>
    <t>Name des Plans</t>
  </si>
  <si>
    <t>Datei</t>
  </si>
  <si>
    <t>Erstellung von</t>
  </si>
  <si>
    <t>Übersicht</t>
  </si>
  <si>
    <t>Grobe Vorplanung</t>
  </si>
  <si>
    <t>Pläne_Files_/Übersicht.Datei.191339.pdf</t>
  </si>
  <si>
    <t>Hilfsplan</t>
  </si>
  <si>
    <t>Verkabelung der Sendemodule an den Arduino</t>
  </si>
  <si>
    <t>Pläne_Files_/Hilfsplan.Datei.164232.pdf</t>
  </si>
  <si>
    <t>Kapsar</t>
  </si>
  <si>
    <t xml:space="preserve">Person </t>
  </si>
  <si>
    <t>Dauer gesamt (B)</t>
  </si>
  <si>
    <t>Anzahl Einsätze (C)</t>
  </si>
  <si>
    <t>ø Dauer/Einsatz (D)</t>
  </si>
  <si>
    <t>Anteil (E)</t>
  </si>
  <si>
    <t>Team (Beide)</t>
  </si>
  <si>
    <t>Monat</t>
  </si>
  <si>
    <t>Monatliche Stunden (h)</t>
  </si>
  <si>
    <t>Kumulierte Stunden (h)</t>
  </si>
</sst>
</file>

<file path=xl/styles.xml><?xml version="1.0" encoding="utf-8"?>
<styleSheet xmlns="http://schemas.openxmlformats.org/spreadsheetml/2006/main" xmlns:x14ac="http://schemas.microsoft.com/office/spreadsheetml/2009/9/ac" xmlns:mc="http://schemas.openxmlformats.org/markup-compatibility/2006">
  <numFmts count="8">
    <numFmt numFmtId="164" formatCode="dd.mm.yyyy"/>
    <numFmt numFmtId="165" formatCode="hh:mm"/>
    <numFmt numFmtId="166" formatCode="hh:mm:ss"/>
    <numFmt numFmtId="167" formatCode="d.m.yyyy"/>
    <numFmt numFmtId="168" formatCode="#,##0.00&quot;€&quot;"/>
    <numFmt numFmtId="169" formatCode="#,##0&quot;€&quot;"/>
    <numFmt numFmtId="170" formatCode="yyyy-mm"/>
    <numFmt numFmtId="171" formatCode="yyyy-m"/>
  </numFmts>
  <fonts count="35">
    <font>
      <sz val="10.0"/>
      <color rgb="FF000000"/>
      <name val="Arial"/>
      <scheme val="minor"/>
    </font>
    <font>
      <b/>
      <sz val="14.0"/>
      <color theme="1"/>
      <name val="Calibri"/>
    </font>
    <font>
      <color theme="1"/>
      <name val="Arial"/>
    </font>
    <font>
      <b/>
      <sz val="11.0"/>
      <color theme="1"/>
      <name val="Arial"/>
      <scheme val="minor"/>
    </font>
    <font>
      <b/>
      <color theme="1"/>
      <name val="Arial"/>
      <scheme val="minor"/>
    </font>
    <font>
      <color theme="1"/>
      <name val="Arial"/>
      <scheme val="minor"/>
    </font>
    <font>
      <b/>
      <sz val="12.0"/>
      <color theme="1"/>
      <name val="Arial"/>
    </font>
    <font>
      <sz val="11.0"/>
      <color theme="1"/>
      <name val="Arial"/>
      <scheme val="minor"/>
    </font>
    <font>
      <u/>
      <sz val="11.0"/>
      <color rgb="FF1155CC"/>
      <name val="Arial"/>
      <scheme val="minor"/>
    </font>
    <font>
      <u/>
      <sz val="11.0"/>
      <color rgb="FF1155CC"/>
    </font>
    <font>
      <u/>
      <sz val="11.0"/>
      <color rgb="FF1155CC"/>
      <name val="Arial"/>
      <scheme val="minor"/>
    </font>
    <font>
      <u/>
      <sz val="11.0"/>
      <color rgb="FF1155CC"/>
    </font>
    <font>
      <b/>
      <color theme="1"/>
      <name val="Arial"/>
    </font>
    <font>
      <u/>
      <color rgb="FF0000FF"/>
    </font>
    <font>
      <b/>
      <color rgb="FFEA4335"/>
      <name val="Arial"/>
      <scheme val="minor"/>
    </font>
    <font>
      <u/>
      <color rgb="FF0000FF"/>
    </font>
    <font>
      <color rgb="FF000000"/>
      <name val="Arial"/>
      <scheme val="minor"/>
    </font>
    <font>
      <color rgb="FF1F1F1F"/>
      <name val="Arial"/>
      <scheme val="minor"/>
    </font>
    <font>
      <sz val="10.0"/>
      <color rgb="FF000000"/>
      <name val="Arial"/>
    </font>
    <font>
      <sz val="10.0"/>
      <color theme="1"/>
      <name val="Arial"/>
    </font>
    <font>
      <b/>
      <sz val="11.0"/>
      <color rgb="FF000000"/>
      <name val="&quot;Aptos Narrow&quot;"/>
    </font>
    <font>
      <sz val="11.0"/>
      <color rgb="FF000000"/>
      <name val="&quot;Aptos Narrow&quot;"/>
    </font>
    <font>
      <u/>
      <sz val="11.0"/>
      <color rgb="FF0000FF"/>
      <name val="&quot;Aptos Narrow&quot;"/>
    </font>
    <font>
      <u/>
      <sz val="11.0"/>
      <color rgb="FF000000"/>
      <name val="&quot;Aptos Narrow&quot;"/>
    </font>
    <font>
      <sz val="11.0"/>
      <color rgb="FF747474"/>
      <name val="&quot;Aptos Narrow&quot;"/>
    </font>
    <font>
      <u/>
      <color rgb="FF0000FF"/>
    </font>
    <font>
      <b/>
      <sz val="14.0"/>
      <color rgb="FF000000"/>
      <name val="Calibri"/>
    </font>
    <font>
      <sz val="11.0"/>
      <color rgb="FF000000"/>
      <name val="Arial"/>
    </font>
    <font>
      <sz val="11.0"/>
      <color rgb="FF9C0006"/>
      <name val="&quot;Aptos Narrow&quot;"/>
    </font>
    <font>
      <sz val="11.0"/>
      <color rgb="FF9C5700"/>
      <name val="Arial"/>
    </font>
    <font>
      <sz val="11.0"/>
      <color theme="1"/>
      <name val="&quot;Aptos Narrow&quot;"/>
    </font>
    <font>
      <sz val="11.0"/>
      <color rgb="FF006100"/>
      <name val="&quot;Aptos Narrow&quot;"/>
    </font>
    <font>
      <color rgb="FF1F1F1F"/>
      <name val="&quot;Google Sans Text&quot;"/>
    </font>
    <font>
      <b/>
      <color rgb="FF1F1F1F"/>
      <name val="&quot;Google Sans Text&quot;"/>
    </font>
    <font>
      <color rgb="FF444746"/>
      <name val="&quot;Google Sans Text&quot;"/>
    </font>
  </fonts>
  <fills count="4">
    <fill>
      <patternFill patternType="none"/>
    </fill>
    <fill>
      <patternFill patternType="lightGray"/>
    </fill>
    <fill>
      <patternFill patternType="solid">
        <fgColor rgb="FFFFFF00"/>
        <bgColor rgb="FFFFFF00"/>
      </patternFill>
    </fill>
    <fill>
      <patternFill patternType="solid">
        <fgColor rgb="FFFFFFFF"/>
        <bgColor rgb="FFFFFFFF"/>
      </patternFill>
    </fill>
  </fills>
  <borders count="1">
    <border/>
  </borders>
  <cellStyleXfs count="1">
    <xf borderId="0" fillId="0" fontId="0" numFmtId="0" applyAlignment="1" applyFont="1"/>
  </cellStyleXfs>
  <cellXfs count="99">
    <xf borderId="0" fillId="0" fontId="0" numFmtId="0" xfId="0" applyAlignment="1" applyFont="1">
      <alignment readingOrder="0" shrinkToFit="0" vertical="bottom" wrapText="0"/>
    </xf>
    <xf borderId="0" fillId="0" fontId="1" numFmtId="0" xfId="0" applyAlignment="1" applyFont="1">
      <alignment horizontal="center" readingOrder="0" vertical="bottom"/>
    </xf>
    <xf borderId="0" fillId="0" fontId="2" numFmtId="0" xfId="0" applyAlignment="1" applyFont="1">
      <alignment vertical="bottom"/>
    </xf>
    <xf borderId="0" fillId="0" fontId="2" numFmtId="0" xfId="0" applyAlignment="1" applyFont="1">
      <alignment readingOrder="0" vertical="bottom"/>
    </xf>
    <xf borderId="0" fillId="0" fontId="2" numFmtId="164" xfId="0" applyAlignment="1" applyFont="1" applyNumberFormat="1">
      <alignment vertical="top"/>
    </xf>
    <xf borderId="0" fillId="0" fontId="2" numFmtId="165" xfId="0" applyAlignment="1" applyFont="1" applyNumberFormat="1">
      <alignment vertical="top"/>
    </xf>
    <xf borderId="0" fillId="0" fontId="3" numFmtId="0" xfId="0" applyAlignment="1" applyFont="1">
      <alignment horizontal="center" vertical="top"/>
    </xf>
    <xf borderId="0" fillId="0" fontId="3" numFmtId="0" xfId="0" applyAlignment="1" applyFont="1">
      <alignment horizontal="center" readingOrder="0" vertical="top"/>
    </xf>
    <xf borderId="0" fillId="0" fontId="3" numFmtId="0" xfId="0" applyAlignment="1" applyFont="1">
      <alignment horizontal="center" readingOrder="0" vertical="bottom"/>
    </xf>
    <xf borderId="0" fillId="0" fontId="3" numFmtId="0" xfId="0" applyAlignment="1" applyFont="1">
      <alignment horizontal="center" vertical="bottom"/>
    </xf>
    <xf borderId="0" fillId="0" fontId="4" numFmtId="0" xfId="0" applyAlignment="1" applyFont="1">
      <alignment readingOrder="0" vertical="bottom"/>
    </xf>
    <xf borderId="0" fillId="0" fontId="5" numFmtId="0" xfId="0" applyAlignment="1" applyFont="1">
      <alignment readingOrder="0" vertical="bottom"/>
    </xf>
    <xf borderId="0" fillId="0" fontId="6" numFmtId="0" xfId="0" applyAlignment="1" applyFont="1">
      <alignment readingOrder="0" vertical="bottom"/>
    </xf>
    <xf borderId="0" fillId="0" fontId="7" numFmtId="164" xfId="0" applyAlignment="1" applyFont="1" applyNumberFormat="1">
      <alignment horizontal="right" vertical="top"/>
    </xf>
    <xf borderId="0" fillId="0" fontId="7" numFmtId="165" xfId="0" applyAlignment="1" applyFont="1" applyNumberFormat="1">
      <alignment horizontal="right" readingOrder="0" vertical="top"/>
    </xf>
    <xf borderId="0" fillId="0" fontId="7" numFmtId="166" xfId="0" applyAlignment="1" applyFont="1" applyNumberFormat="1">
      <alignment readingOrder="0" vertical="bottom"/>
    </xf>
    <xf borderId="0" fillId="0" fontId="7" numFmtId="0" xfId="0" applyAlignment="1" applyFont="1">
      <alignment readingOrder="0" vertical="bottom"/>
    </xf>
    <xf borderId="0" fillId="0" fontId="8" numFmtId="0" xfId="0" applyAlignment="1" applyFont="1">
      <alignment readingOrder="0" vertical="bottom"/>
    </xf>
    <xf borderId="0" fillId="0" fontId="9" numFmtId="0" xfId="0" applyAlignment="1" applyFont="1">
      <alignment readingOrder="0" vertical="bottom"/>
    </xf>
    <xf borderId="0" fillId="0" fontId="5" numFmtId="0" xfId="0" applyAlignment="1" applyFont="1">
      <alignment vertical="bottom"/>
    </xf>
    <xf borderId="0" fillId="0" fontId="5" numFmtId="166" xfId="0" applyAlignment="1" applyFont="1" applyNumberFormat="1">
      <alignment vertical="bottom"/>
    </xf>
    <xf borderId="0" fillId="0" fontId="2" numFmtId="10" xfId="0" applyAlignment="1" applyFont="1" applyNumberFormat="1">
      <alignment vertical="bottom"/>
    </xf>
    <xf borderId="0" fillId="0" fontId="7" numFmtId="165" xfId="0" applyAlignment="1" applyFont="1" applyNumberFormat="1">
      <alignment horizontal="right" vertical="top"/>
    </xf>
    <xf borderId="0" fillId="0" fontId="7" numFmtId="165" xfId="0" applyAlignment="1" applyFont="1" applyNumberFormat="1">
      <alignment readingOrder="0" vertical="bottom"/>
    </xf>
    <xf borderId="0" fillId="0" fontId="7" numFmtId="0" xfId="0" applyAlignment="1" applyFont="1">
      <alignment vertical="bottom"/>
    </xf>
    <xf borderId="0" fillId="0" fontId="5" numFmtId="165" xfId="0" applyAlignment="1" applyFont="1" applyNumberFormat="1">
      <alignment vertical="bottom"/>
    </xf>
    <xf borderId="0" fillId="0" fontId="7" numFmtId="165" xfId="0" applyAlignment="1" applyFont="1" applyNumberFormat="1">
      <alignment readingOrder="0" vertical="top"/>
    </xf>
    <xf borderId="0" fillId="0" fontId="7" numFmtId="164" xfId="0" applyAlignment="1" applyFont="1" applyNumberFormat="1">
      <alignment horizontal="right" readingOrder="0" vertical="top"/>
    </xf>
    <xf borderId="0" fillId="0" fontId="10" numFmtId="0" xfId="0" applyAlignment="1" applyFont="1">
      <alignment vertical="bottom"/>
    </xf>
    <xf borderId="0" fillId="0" fontId="11" numFmtId="0" xfId="0" applyAlignment="1" applyFont="1">
      <alignment vertical="bottom"/>
    </xf>
    <xf borderId="0" fillId="0" fontId="12" numFmtId="0" xfId="0" applyAlignment="1" applyFont="1">
      <alignment readingOrder="0" vertical="bottom"/>
    </xf>
    <xf borderId="0" fillId="0" fontId="5" numFmtId="167" xfId="0" applyAlignment="1" applyFont="1" applyNumberFormat="1">
      <alignment readingOrder="0"/>
    </xf>
    <xf borderId="0" fillId="0" fontId="5" numFmtId="166" xfId="0" applyAlignment="1" applyFont="1" applyNumberFormat="1">
      <alignment readingOrder="0"/>
    </xf>
    <xf borderId="0" fillId="0" fontId="5" numFmtId="0" xfId="0" applyAlignment="1" applyFont="1">
      <alignment readingOrder="0"/>
    </xf>
    <xf borderId="0" fillId="0" fontId="13" numFmtId="0" xfId="0" applyAlignment="1" applyFont="1">
      <alignment vertical="bottom"/>
    </xf>
    <xf borderId="0" fillId="0" fontId="5" numFmtId="164" xfId="0" applyAlignment="1" applyFont="1" applyNumberFormat="1">
      <alignment readingOrder="0"/>
    </xf>
    <xf borderId="0" fillId="0" fontId="14" numFmtId="0" xfId="0" applyAlignment="1" applyFont="1">
      <alignment readingOrder="0"/>
    </xf>
    <xf borderId="0" fillId="0" fontId="15" numFmtId="0" xfId="0" applyAlignment="1" applyFont="1">
      <alignment readingOrder="0" vertical="bottom"/>
    </xf>
    <xf borderId="0" fillId="0" fontId="5" numFmtId="46" xfId="0" applyAlignment="1" applyFont="1" applyNumberFormat="1">
      <alignment readingOrder="0" vertical="bottom"/>
    </xf>
    <xf borderId="0" fillId="0" fontId="16" numFmtId="165" xfId="0" applyAlignment="1" applyFont="1" applyNumberFormat="1">
      <alignment readingOrder="0"/>
    </xf>
    <xf borderId="0" fillId="0" fontId="5" numFmtId="0" xfId="0" applyAlignment="1" applyFont="1">
      <alignment readingOrder="0" vertical="bottom"/>
    </xf>
    <xf borderId="0" fillId="0" fontId="5" numFmtId="167" xfId="0" applyAlignment="1" applyFont="1" applyNumberFormat="1">
      <alignment readingOrder="0" vertical="bottom"/>
    </xf>
    <xf borderId="0" fillId="0" fontId="5" numFmtId="166" xfId="0" applyAlignment="1" applyFont="1" applyNumberFormat="1">
      <alignment readingOrder="0" vertical="bottom"/>
    </xf>
    <xf borderId="0" fillId="0" fontId="5" numFmtId="165" xfId="0" applyAlignment="1" applyFont="1" applyNumberFormat="1">
      <alignment readingOrder="0" vertical="bottom"/>
    </xf>
    <xf borderId="0" fillId="0" fontId="5" numFmtId="164" xfId="0" applyAlignment="1" applyFont="1" applyNumberFormat="1">
      <alignment readingOrder="0" vertical="bottom"/>
    </xf>
    <xf borderId="0" fillId="0" fontId="5" numFmtId="167" xfId="0" applyAlignment="1" applyFont="1" applyNumberFormat="1">
      <alignment horizontal="right" readingOrder="0" vertical="bottom"/>
    </xf>
    <xf borderId="0" fillId="0" fontId="5" numFmtId="167" xfId="0" applyAlignment="1" applyFont="1" applyNumberFormat="1">
      <alignment horizontal="right" vertical="bottom"/>
    </xf>
    <xf borderId="0" fillId="0" fontId="5" numFmtId="166" xfId="0" applyAlignment="1" applyFont="1" applyNumberFormat="1">
      <alignment horizontal="right" readingOrder="0" vertical="bottom"/>
    </xf>
    <xf borderId="0" fillId="0" fontId="17" numFmtId="167" xfId="0" applyAlignment="1" applyFont="1" applyNumberFormat="1">
      <alignment readingOrder="0"/>
    </xf>
    <xf borderId="0" fillId="0" fontId="17" numFmtId="166" xfId="0" applyAlignment="1" applyFont="1" applyNumberFormat="1">
      <alignment readingOrder="0"/>
    </xf>
    <xf borderId="0" fillId="0" fontId="17" numFmtId="0" xfId="0" applyAlignment="1" applyFont="1">
      <alignment readingOrder="0"/>
    </xf>
    <xf borderId="0" fillId="0" fontId="2" numFmtId="167" xfId="0" applyAlignment="1" applyFont="1" applyNumberFormat="1">
      <alignment readingOrder="0" vertical="bottom"/>
    </xf>
    <xf borderId="0" fillId="0" fontId="2" numFmtId="166" xfId="0" applyAlignment="1" applyFont="1" applyNumberFormat="1">
      <alignment readingOrder="0" vertical="bottom"/>
    </xf>
    <xf borderId="0" fillId="0" fontId="2" numFmtId="166" xfId="0" applyAlignment="1" applyFont="1" applyNumberFormat="1">
      <alignment vertical="bottom"/>
    </xf>
    <xf borderId="0" fillId="0" fontId="2" numFmtId="164" xfId="0" applyAlignment="1" applyFont="1" applyNumberFormat="1">
      <alignment readingOrder="0" vertical="bottom"/>
    </xf>
    <xf quotePrefix="1" borderId="0" fillId="0" fontId="2" numFmtId="0" xfId="0" applyAlignment="1" applyFont="1">
      <alignment readingOrder="0" vertical="bottom"/>
    </xf>
    <xf borderId="0" fillId="0" fontId="18" numFmtId="164" xfId="0" applyAlignment="1" applyFont="1" applyNumberFormat="1">
      <alignment horizontal="right" readingOrder="0" shrinkToFit="0" vertical="bottom" wrapText="0"/>
    </xf>
    <xf borderId="0" fillId="0" fontId="18" numFmtId="166" xfId="0" applyAlignment="1" applyFont="1" applyNumberFormat="1">
      <alignment horizontal="right" readingOrder="0" shrinkToFit="0" vertical="bottom" wrapText="0"/>
    </xf>
    <xf borderId="0" fillId="0" fontId="18" numFmtId="0" xfId="0" applyAlignment="1" applyFont="1">
      <alignment readingOrder="0" shrinkToFit="0" vertical="bottom" wrapText="0"/>
    </xf>
    <xf borderId="0" fillId="0" fontId="18" numFmtId="0" xfId="0" applyAlignment="1" applyFont="1">
      <alignment shrinkToFit="0" vertical="bottom" wrapText="0"/>
    </xf>
    <xf borderId="0" fillId="0" fontId="19" numFmtId="0" xfId="0" applyAlignment="1" applyFont="1">
      <alignment vertical="bottom"/>
    </xf>
    <xf borderId="0" fillId="0" fontId="2" numFmtId="167" xfId="0" applyAlignment="1" applyFont="1" applyNumberFormat="1">
      <alignment horizontal="right" vertical="bottom"/>
    </xf>
    <xf borderId="0" fillId="0" fontId="20" numFmtId="0" xfId="0" applyAlignment="1" applyFont="1">
      <alignment horizontal="left" readingOrder="0" shrinkToFit="0" vertical="bottom" wrapText="0"/>
    </xf>
    <xf borderId="0" fillId="0" fontId="21" numFmtId="0" xfId="0" applyAlignment="1" applyFont="1">
      <alignment horizontal="left" readingOrder="0" shrinkToFit="0" vertical="bottom" wrapText="0"/>
    </xf>
    <xf borderId="0" fillId="0" fontId="21" numFmtId="0" xfId="0" applyAlignment="1" applyFont="1">
      <alignment shrinkToFit="0" vertical="bottom" wrapText="0"/>
    </xf>
    <xf borderId="0" fillId="0" fontId="21" numFmtId="168" xfId="0" applyAlignment="1" applyFont="1" applyNumberFormat="1">
      <alignment horizontal="left" readingOrder="0" shrinkToFit="0" vertical="bottom" wrapText="0"/>
    </xf>
    <xf borderId="0" fillId="0" fontId="21" numFmtId="168" xfId="0" applyAlignment="1" applyFont="1" applyNumberFormat="1">
      <alignment horizontal="right" readingOrder="0" shrinkToFit="0" vertical="bottom" wrapText="0"/>
    </xf>
    <xf borderId="0" fillId="0" fontId="22" numFmtId="0" xfId="0" applyAlignment="1" applyFont="1">
      <alignment horizontal="left" readingOrder="0" shrinkToFit="0" vertical="bottom" wrapText="0"/>
    </xf>
    <xf borderId="0" fillId="0" fontId="23" numFmtId="0" xfId="0" applyAlignment="1" applyFont="1">
      <alignment horizontal="left" readingOrder="0" shrinkToFit="0" vertical="bottom" wrapText="0"/>
    </xf>
    <xf borderId="0" fillId="0" fontId="21" numFmtId="169" xfId="0" applyAlignment="1" applyFont="1" applyNumberFormat="1">
      <alignment horizontal="right" readingOrder="0" shrinkToFit="0" vertical="bottom" wrapText="0"/>
    </xf>
    <xf borderId="0" fillId="2" fontId="24" numFmtId="0" xfId="0" applyAlignment="1" applyFill="1" applyFont="1">
      <alignment horizontal="left" readingOrder="0" shrinkToFit="0" vertical="bottom" wrapText="0"/>
    </xf>
    <xf borderId="0" fillId="2" fontId="24" numFmtId="168" xfId="0" applyAlignment="1" applyFill="1" applyFont="1" applyNumberFormat="1">
      <alignment horizontal="right" readingOrder="0" shrinkToFit="0" vertical="bottom" wrapText="0"/>
    </xf>
    <xf borderId="0" fillId="0" fontId="25" numFmtId="0" xfId="0" applyAlignment="1" applyFont="1">
      <alignment readingOrder="0"/>
    </xf>
    <xf borderId="0" fillId="0" fontId="26" numFmtId="0" xfId="0" applyAlignment="1" applyFont="1">
      <alignment horizontal="left" readingOrder="0" shrinkToFit="0" vertical="bottom" wrapText="0"/>
    </xf>
    <xf borderId="0" fillId="0" fontId="4" numFmtId="0" xfId="0" applyAlignment="1" applyFont="1">
      <alignment readingOrder="0"/>
    </xf>
    <xf borderId="0" fillId="3" fontId="21" numFmtId="0" xfId="0" applyAlignment="1" applyFill="1" applyFont="1">
      <alignment horizontal="left" readingOrder="0" shrinkToFit="0" vertical="bottom" wrapText="0"/>
    </xf>
    <xf borderId="0" fillId="0" fontId="5" numFmtId="168" xfId="0" applyAlignment="1" applyFont="1" applyNumberFormat="1">
      <alignment readingOrder="0"/>
    </xf>
    <xf borderId="0" fillId="3" fontId="21" numFmtId="0" xfId="0" applyAlignment="1" applyFill="1" applyFont="1">
      <alignment horizontal="left" readingOrder="0" shrinkToFit="0" vertical="bottom" wrapText="0"/>
    </xf>
    <xf borderId="0" fillId="0" fontId="5" numFmtId="168" xfId="0" applyFont="1" applyNumberFormat="1"/>
    <xf borderId="0" fillId="0" fontId="27" numFmtId="0" xfId="0" applyAlignment="1" applyFont="1">
      <alignment readingOrder="0" shrinkToFit="0" vertical="bottom" wrapText="0"/>
    </xf>
    <xf borderId="0" fillId="3" fontId="28" numFmtId="0" xfId="0" applyAlignment="1" applyFill="1" applyFont="1">
      <alignment horizontal="left" readingOrder="0" shrinkToFit="0" vertical="bottom" wrapText="0"/>
    </xf>
    <xf borderId="0" fillId="3" fontId="21" numFmtId="0" xfId="0" applyAlignment="1" applyFill="1" applyFont="1">
      <alignment shrinkToFit="0" vertical="bottom" wrapText="0"/>
    </xf>
    <xf borderId="0" fillId="0" fontId="21" numFmtId="0" xfId="0" applyAlignment="1" applyFont="1">
      <alignment readingOrder="0" shrinkToFit="0" vertical="bottom" wrapText="0"/>
    </xf>
    <xf borderId="0" fillId="3" fontId="21" numFmtId="0" xfId="0" applyAlignment="1" applyFill="1" applyFont="1">
      <alignment readingOrder="0" shrinkToFit="0" vertical="bottom" wrapText="0"/>
    </xf>
    <xf borderId="0" fillId="0" fontId="5" numFmtId="0" xfId="0" applyFont="1"/>
    <xf borderId="0" fillId="3" fontId="29" numFmtId="0" xfId="0" applyAlignment="1" applyFill="1" applyFont="1">
      <alignment horizontal="left" readingOrder="0" shrinkToFit="0" vertical="bottom" wrapText="0"/>
    </xf>
    <xf borderId="0" fillId="3" fontId="5" numFmtId="0" xfId="0" applyAlignment="1" applyFill="1" applyFont="1">
      <alignment readingOrder="0"/>
    </xf>
    <xf borderId="0" fillId="3" fontId="28" numFmtId="168" xfId="0" applyAlignment="1" applyFill="1" applyFont="1" applyNumberFormat="1">
      <alignment horizontal="right" readingOrder="0" shrinkToFit="0" vertical="bottom" wrapText="0"/>
    </xf>
    <xf borderId="0" fillId="3" fontId="30" numFmtId="0" xfId="0" applyAlignment="1" applyFill="1" applyFont="1">
      <alignment horizontal="left" readingOrder="0" shrinkToFit="0" vertical="bottom" wrapText="0"/>
    </xf>
    <xf borderId="0" fillId="3" fontId="31" numFmtId="0" xfId="0" applyAlignment="1" applyFill="1" applyFont="1">
      <alignment horizontal="left" readingOrder="0" shrinkToFit="0" vertical="bottom" wrapText="0"/>
    </xf>
    <xf borderId="0" fillId="0" fontId="5" numFmtId="46" xfId="0" applyFont="1" applyNumberFormat="1"/>
    <xf borderId="0" fillId="0" fontId="32" numFmtId="0" xfId="0" applyAlignment="1" applyFont="1">
      <alignment readingOrder="0"/>
    </xf>
    <xf borderId="0" fillId="0" fontId="33" numFmtId="0" xfId="0" applyAlignment="1" applyFont="1">
      <alignment readingOrder="0"/>
    </xf>
    <xf borderId="0" fillId="0" fontId="34" numFmtId="46" xfId="0" applyFont="1" applyNumberFormat="1"/>
    <xf borderId="0" fillId="0" fontId="34" numFmtId="0" xfId="0" applyFont="1"/>
    <xf borderId="0" fillId="0" fontId="34" numFmtId="10" xfId="0" applyFont="1" applyNumberFormat="1"/>
    <xf borderId="0" fillId="0" fontId="5" numFmtId="170" xfId="0" applyAlignment="1" applyFont="1" applyNumberFormat="1">
      <alignment readingOrder="0"/>
    </xf>
    <xf borderId="0" fillId="0" fontId="5" numFmtId="4" xfId="0" applyFont="1" applyNumberFormat="1"/>
    <xf borderId="0" fillId="0" fontId="5" numFmtId="171" xfId="0" applyAlignment="1" applyFont="1" applyNumberFormat="1">
      <alignment readingOrder="0"/>
    </xf>
  </cellXfs>
  <cellStyles count="1">
    <cellStyle xfId="0" name="Normal" builtinId="0"/>
  </cellStyles>
  <dxfs count="1">
    <dxf>
      <font/>
      <fill>
        <patternFill patternType="solid">
          <fgColor rgb="FFB7E1CD"/>
          <bgColor rgb="FFB7E1CD"/>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about:blank" TargetMode="External"/><Relationship Id="rId2" Type="http://schemas.openxmlformats.org/officeDocument/2006/relationships/hyperlink" Target="https://github.com/Kleiner-Nobody/gittertier/deployments" TargetMode="External"/><Relationship Id="rId3"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1" Type="http://schemas.openxmlformats.org/officeDocument/2006/relationships/hyperlink" Target="https://a.aliexpress.com/_EGSdJq8" TargetMode="External"/><Relationship Id="rId10" Type="http://schemas.openxmlformats.org/officeDocument/2006/relationships/hyperlink" Target="https://www.kleinanzeigen.de/s-anzeige/e-scooter-viron-xi-700-s/3075759976-305-7729" TargetMode="External"/><Relationship Id="rId13" Type="http://schemas.openxmlformats.org/officeDocument/2006/relationships/drawing" Target="../drawings/drawing3.xml"/><Relationship Id="rId12" Type="http://schemas.openxmlformats.org/officeDocument/2006/relationships/hyperlink" Target="https://a.aliexpress.com/_Eu414ao" TargetMode="External"/><Relationship Id="rId1" Type="http://schemas.openxmlformats.org/officeDocument/2006/relationships/hyperlink" Target="https://de.aliexpress.com/item/1005008996108178.html" TargetMode="External"/><Relationship Id="rId2" Type="http://schemas.openxmlformats.org/officeDocument/2006/relationships/hyperlink" Target="https://de.aliexpress.com/item/1005002287819725.html" TargetMode="External"/><Relationship Id="rId3" Type="http://schemas.openxmlformats.org/officeDocument/2006/relationships/hyperlink" Target="https://de.aliexpress.com/item/1005007403082994.html" TargetMode="External"/><Relationship Id="rId4" Type="http://schemas.openxmlformats.org/officeDocument/2006/relationships/hyperlink" Target="https://de.aliexpress.com/item/1005003537887052.html?spm=a2g0o.productlist.main.17.38477467h0mtsF&amp;algo_pvid=d859a4d5-275f-457c-bf08-fb9825850210&amp;algo_exp_id=d859a4d5-275f-457c-bf08-fb9825850210-16&amp;pdp_ext_f=%7B%22order%22%3A%221194%22%2C%22eval%22%3A%221%22%7D&amp;pdp_npi=4%40dis%21EUR%211.65%211.15%21%21%211.83%211.27%21%40211b876e17488818731712125edd13%2112000045660325452%21sea%21DE%210%21ABX&amp;curPageLogUid=NCcOwmpt2G4d&amp;utparam-url=scene%3Asearch%7Cquery_from%3A" TargetMode="External"/><Relationship Id="rId9" Type="http://schemas.openxmlformats.org/officeDocument/2006/relationships/hyperlink" Target="https://de.aliexpress.com/item/1005004996004241.html" TargetMode="External"/><Relationship Id="rId5" Type="http://schemas.openxmlformats.org/officeDocument/2006/relationships/hyperlink" Target="https://de.aliexpress.com/item/1005005335596425.html?spm=a2g0o.productlist.main.35.5e9fbqWobqWocm&amp;algo_pvid=e88db1a4-8ee2-4ef3-a667-08838b115b61&amp;algo_exp_id=e88db1a4-8ee2-4ef3-a667-08838b115b61-34&amp;pdp_ext_f=%7B%22order%22%3A%22107%22%2C%22eval%22%3A%221%22%7D&amp;pdp_npi=4%40dis%21EUR%2110.56%217.39%21%21%2184.55%2159.17%21%40211b80f717488816481744023ee1cb%2112000032654451308%21sea%21DE%210%21ABX&amp;curPageLogUid=636MpyNMG00k&amp;utparam-url=scene%3Asearch%7Cquery_from%3A" TargetMode="External"/><Relationship Id="rId6" Type="http://schemas.openxmlformats.org/officeDocument/2006/relationships/hyperlink" Target="https://de.aliexpress.com/item/1005002287819725.html?spm=a2g0o.productlist.main.1.62e7laBglaBgbP&amp;algo_pvid=8ddba63f-30fe-4815-8081-1b6f604af989&amp;algo_exp_id=8ddba63f-30fe-4815-8081-1b6f604af989-0&amp;pdp_ext_f=%7B%22order%22%3A%221240%22%2C%22eval%22%3A%221%22%7D&amp;pdp_npi=4%40dis%21EUR%211.76%211.19%21%21%2114.09%219.53%21%40211b619a17488823456404671e5060%2112000036694876656%21sea%21DE%210%21ABX&amp;curPageLogUid=3FxJSlBfdFfW&amp;utparam-url=scene%3Asearch%7Cquery_from%3A" TargetMode="External"/><Relationship Id="rId7" Type="http://schemas.openxmlformats.org/officeDocument/2006/relationships/hyperlink" Target="https://de.aliexpress.com/item/1005006151346660.html" TargetMode="External"/><Relationship Id="rId8" Type="http://schemas.openxmlformats.org/officeDocument/2006/relationships/hyperlink" Target="https://de.aliexpress.com/item/1005007545190469.html"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2.63" defaultRowHeight="15.75"/>
  <cols>
    <col customWidth="1" min="4" max="4" width="125.25"/>
    <col customWidth="1" min="5" max="5" width="323.38"/>
    <col customWidth="1" min="6" max="6" width="57.88"/>
    <col customWidth="1" min="7" max="7" width="13.25"/>
    <col customWidth="1" min="8" max="8" width="12.25"/>
    <col customWidth="1" min="9" max="9" width="7.88"/>
    <col customWidth="1" min="10" max="10" width="7.5"/>
    <col customWidth="1" min="11" max="11" width="22.0"/>
    <col customWidth="1" min="12" max="12" width="13.25"/>
    <col customWidth="1" min="14" max="14" width="21.5"/>
  </cols>
  <sheetData>
    <row r="1">
      <c r="A1" s="1" t="s">
        <v>0</v>
      </c>
      <c r="G1" s="2"/>
      <c r="H1" s="2"/>
      <c r="I1" s="2"/>
      <c r="J1" s="2"/>
      <c r="K1" s="2"/>
      <c r="L1" s="2"/>
      <c r="M1" s="2"/>
      <c r="N1" s="2"/>
      <c r="O1" s="2"/>
      <c r="P1" s="2"/>
      <c r="Q1" s="2"/>
      <c r="R1" s="2"/>
      <c r="S1" s="2"/>
      <c r="T1" s="2"/>
      <c r="U1" s="2"/>
      <c r="V1" s="2"/>
      <c r="W1" s="2"/>
      <c r="X1" s="2"/>
      <c r="Y1" s="2"/>
      <c r="Z1" s="2"/>
      <c r="AA1" s="2"/>
    </row>
    <row r="2">
      <c r="G2" s="2"/>
      <c r="H2" s="2"/>
      <c r="I2" s="2"/>
      <c r="J2" s="3"/>
      <c r="K2" s="2"/>
      <c r="L2" s="2"/>
      <c r="M2" s="2"/>
      <c r="N2" s="2"/>
      <c r="O2" s="2"/>
      <c r="P2" s="2"/>
      <c r="Q2" s="2"/>
      <c r="R2" s="2"/>
      <c r="S2" s="2"/>
      <c r="T2" s="2"/>
      <c r="U2" s="2"/>
      <c r="V2" s="2"/>
      <c r="W2" s="2"/>
      <c r="X2" s="2"/>
      <c r="Y2" s="2"/>
      <c r="Z2" s="2"/>
      <c r="AA2" s="2"/>
    </row>
    <row r="3">
      <c r="A3" s="4"/>
      <c r="B3" s="5"/>
      <c r="C3" s="2"/>
      <c r="D3" s="2"/>
      <c r="E3" s="2"/>
      <c r="F3" s="2"/>
      <c r="G3" s="2"/>
      <c r="H3" s="2"/>
      <c r="I3" s="2"/>
      <c r="J3" s="2"/>
      <c r="K3" s="2"/>
      <c r="L3" s="2"/>
      <c r="M3" s="2"/>
      <c r="N3" s="2"/>
      <c r="O3" s="2"/>
      <c r="P3" s="2"/>
      <c r="Q3" s="2"/>
      <c r="R3" s="2"/>
      <c r="S3" s="2"/>
      <c r="T3" s="2"/>
      <c r="U3" s="2"/>
      <c r="V3" s="2"/>
      <c r="W3" s="2"/>
      <c r="X3" s="2"/>
      <c r="Y3" s="2"/>
      <c r="Z3" s="2"/>
      <c r="AA3" s="2"/>
    </row>
    <row r="4">
      <c r="A4" s="6" t="s">
        <v>1</v>
      </c>
      <c r="B4" s="7" t="s">
        <v>2</v>
      </c>
      <c r="C4" s="8" t="s">
        <v>3</v>
      </c>
      <c r="D4" s="9" t="s">
        <v>4</v>
      </c>
      <c r="E4" s="8" t="s">
        <v>5</v>
      </c>
      <c r="F4" s="9" t="s">
        <v>6</v>
      </c>
      <c r="G4" s="10" t="s">
        <v>7</v>
      </c>
      <c r="H4" s="10" t="s">
        <v>8</v>
      </c>
      <c r="I4" s="11" t="s">
        <v>9</v>
      </c>
      <c r="J4" s="11" t="s">
        <v>10</v>
      </c>
      <c r="K4" s="3" t="s">
        <v>11</v>
      </c>
      <c r="L4" s="3"/>
      <c r="M4" s="2"/>
      <c r="N4" s="12"/>
      <c r="O4" s="2"/>
      <c r="P4" s="2"/>
      <c r="Q4" s="2"/>
      <c r="R4" s="2"/>
      <c r="S4" s="2"/>
      <c r="T4" s="2"/>
      <c r="U4" s="2"/>
      <c r="V4" s="2"/>
      <c r="W4" s="2"/>
      <c r="X4" s="2"/>
      <c r="Y4" s="2"/>
      <c r="Z4" s="2"/>
      <c r="AA4" s="2"/>
    </row>
    <row r="5">
      <c r="A5" s="13">
        <v>45798.0</v>
      </c>
      <c r="B5" s="14">
        <v>0.7916666666666666</v>
      </c>
      <c r="C5" s="15">
        <v>0.8680555555555556</v>
      </c>
      <c r="D5" s="16" t="s">
        <v>12</v>
      </c>
      <c r="E5" s="17"/>
      <c r="F5" s="18" t="str">
        <f>HYPERLINK("", "https://t1p.de/cjm04")</f>
        <v>https://t1p.de/cjm04</v>
      </c>
      <c r="G5" s="11" t="s">
        <v>13</v>
      </c>
      <c r="H5" s="11" t="s">
        <v>14</v>
      </c>
      <c r="I5" s="19"/>
      <c r="J5" s="20">
        <f t="shared" ref="J5:J31" si="1">IF(ISBLANK(C5),"",IF(RIGHT(C5,2)="h",TIMEVALUE(LEFT(C5,LEN(C5)-1)/24),C5-B5))</f>
        <v>0.07638888889</v>
      </c>
      <c r="K5" s="2"/>
      <c r="L5" s="2"/>
      <c r="M5" s="2"/>
      <c r="N5" s="21"/>
      <c r="O5" s="2"/>
      <c r="P5" s="2"/>
      <c r="Q5" s="2"/>
      <c r="R5" s="2"/>
      <c r="S5" s="2"/>
      <c r="T5" s="2"/>
      <c r="U5" s="2"/>
      <c r="V5" s="2"/>
      <c r="W5" s="2"/>
      <c r="X5" s="2"/>
      <c r="Y5" s="2"/>
      <c r="Z5" s="2"/>
      <c r="AA5" s="2"/>
    </row>
    <row r="6">
      <c r="A6" s="13">
        <v>45799.0</v>
      </c>
      <c r="B6" s="22">
        <v>0.4548611111111111</v>
      </c>
      <c r="C6" s="23">
        <v>0.4652777777777778</v>
      </c>
      <c r="D6" s="24" t="s">
        <v>15</v>
      </c>
      <c r="E6" s="24"/>
      <c r="F6" s="24" t="str">
        <f>HYPERLINK("", "")</f>
        <v/>
      </c>
      <c r="G6" s="11" t="s">
        <v>13</v>
      </c>
      <c r="H6" s="19"/>
      <c r="I6" s="19"/>
      <c r="J6" s="25">
        <f t="shared" si="1"/>
        <v>0.01041666667</v>
      </c>
      <c r="K6" s="21"/>
      <c r="L6" s="2"/>
      <c r="M6" s="2"/>
      <c r="N6" s="2"/>
      <c r="O6" s="2"/>
      <c r="P6" s="2"/>
      <c r="Q6" s="2"/>
      <c r="R6" s="2"/>
      <c r="S6" s="2"/>
      <c r="T6" s="2"/>
      <c r="U6" s="2"/>
      <c r="V6" s="2"/>
      <c r="W6" s="2"/>
      <c r="X6" s="2"/>
      <c r="Y6" s="2"/>
      <c r="Z6" s="2"/>
      <c r="AA6" s="2"/>
    </row>
    <row r="7">
      <c r="A7" s="13">
        <v>45799.0</v>
      </c>
      <c r="B7" s="22">
        <v>0.4618055555555556</v>
      </c>
      <c r="C7" s="23">
        <v>0.4652777777777778</v>
      </c>
      <c r="D7" s="24" t="s">
        <v>16</v>
      </c>
      <c r="E7" s="24"/>
      <c r="F7" s="24"/>
      <c r="G7" s="11" t="s">
        <v>17</v>
      </c>
      <c r="H7" s="19"/>
      <c r="I7" s="19"/>
      <c r="J7" s="25">
        <f t="shared" si="1"/>
        <v>0.003472222222</v>
      </c>
      <c r="K7" s="21"/>
      <c r="L7" s="2"/>
      <c r="M7" s="2"/>
      <c r="N7" s="21"/>
      <c r="O7" s="2"/>
      <c r="P7" s="2"/>
      <c r="Q7" s="2"/>
      <c r="R7" s="2"/>
      <c r="S7" s="2"/>
      <c r="T7" s="2"/>
      <c r="U7" s="2"/>
      <c r="V7" s="2"/>
      <c r="W7" s="2"/>
      <c r="X7" s="2"/>
      <c r="Y7" s="2"/>
      <c r="Z7" s="2"/>
      <c r="AA7" s="2"/>
    </row>
    <row r="8">
      <c r="A8" s="13">
        <v>45799.0</v>
      </c>
      <c r="B8" s="22">
        <v>0.7291666666666666</v>
      </c>
      <c r="C8" s="23">
        <v>0.8958333333333334</v>
      </c>
      <c r="D8" s="24" t="s">
        <v>18</v>
      </c>
      <c r="E8" s="24"/>
      <c r="F8" s="24" t="str">
        <f>HYPERLINK("", "")</f>
        <v/>
      </c>
      <c r="G8" s="11" t="s">
        <v>13</v>
      </c>
      <c r="H8" s="11" t="s">
        <v>19</v>
      </c>
      <c r="I8" s="19"/>
      <c r="J8" s="25">
        <f t="shared" si="1"/>
        <v>0.1666666667</v>
      </c>
      <c r="K8" s="21"/>
      <c r="L8" s="2"/>
      <c r="M8" s="2"/>
      <c r="N8" s="2"/>
      <c r="O8" s="2"/>
      <c r="P8" s="2"/>
      <c r="Q8" s="2"/>
      <c r="R8" s="2"/>
      <c r="S8" s="2"/>
      <c r="T8" s="2"/>
      <c r="U8" s="2"/>
      <c r="V8" s="2"/>
      <c r="W8" s="2"/>
      <c r="X8" s="2"/>
      <c r="Y8" s="2"/>
      <c r="Z8" s="2"/>
      <c r="AA8" s="2"/>
    </row>
    <row r="9">
      <c r="A9" s="13">
        <v>45800.0</v>
      </c>
      <c r="B9" s="14">
        <v>0.5416666666666666</v>
      </c>
      <c r="C9" s="22">
        <v>0.5631944444444444</v>
      </c>
      <c r="D9" s="24" t="s">
        <v>20</v>
      </c>
      <c r="E9" s="24"/>
      <c r="F9" s="24" t="s">
        <v>21</v>
      </c>
      <c r="G9" s="11" t="s">
        <v>13</v>
      </c>
      <c r="H9" s="19"/>
      <c r="I9" s="19"/>
      <c r="J9" s="25">
        <f t="shared" si="1"/>
        <v>0.02152777778</v>
      </c>
      <c r="K9" s="21"/>
      <c r="L9" s="3"/>
      <c r="M9" s="2"/>
      <c r="N9" s="21"/>
      <c r="O9" s="2"/>
      <c r="P9" s="2"/>
      <c r="Q9" s="2"/>
      <c r="R9" s="2"/>
      <c r="S9" s="2"/>
      <c r="T9" s="2"/>
      <c r="U9" s="2"/>
      <c r="V9" s="2"/>
      <c r="W9" s="2"/>
      <c r="X9" s="2"/>
      <c r="Y9" s="2"/>
      <c r="Z9" s="2"/>
      <c r="AA9" s="2"/>
    </row>
    <row r="10">
      <c r="A10" s="13">
        <v>45800.0</v>
      </c>
      <c r="B10" s="14">
        <v>0.6145833333333334</v>
      </c>
      <c r="C10" s="23">
        <v>0.6458333333333334</v>
      </c>
      <c r="D10" s="24" t="s">
        <v>22</v>
      </c>
      <c r="E10" s="24"/>
      <c r="F10" s="24"/>
      <c r="G10" s="11" t="s">
        <v>17</v>
      </c>
      <c r="H10" s="19"/>
      <c r="I10" s="19"/>
      <c r="J10" s="25">
        <f t="shared" si="1"/>
        <v>0.03125</v>
      </c>
      <c r="K10" s="2"/>
      <c r="L10" s="2"/>
      <c r="M10" s="2"/>
      <c r="N10" s="2"/>
      <c r="O10" s="2"/>
      <c r="P10" s="2"/>
      <c r="Q10" s="2"/>
      <c r="R10" s="2"/>
      <c r="S10" s="2"/>
      <c r="T10" s="2"/>
      <c r="U10" s="2"/>
      <c r="V10" s="2"/>
      <c r="W10" s="2"/>
      <c r="X10" s="2"/>
      <c r="Y10" s="2"/>
      <c r="Z10" s="2"/>
      <c r="AA10" s="2"/>
    </row>
    <row r="11">
      <c r="A11" s="13">
        <v>45800.0</v>
      </c>
      <c r="B11" s="14">
        <v>0.6527777777777778</v>
      </c>
      <c r="C11" s="23">
        <v>0.6944444444444444</v>
      </c>
      <c r="D11" s="24" t="s">
        <v>23</v>
      </c>
      <c r="E11" s="24"/>
      <c r="F11" s="24"/>
      <c r="G11" s="11" t="s">
        <v>17</v>
      </c>
      <c r="H11" s="19"/>
      <c r="I11" s="19"/>
      <c r="J11" s="25">
        <f t="shared" si="1"/>
        <v>0.04166666667</v>
      </c>
      <c r="K11" s="2"/>
      <c r="L11" s="2"/>
      <c r="M11" s="21"/>
      <c r="N11" s="2"/>
      <c r="O11" s="2"/>
      <c r="P11" s="2"/>
      <c r="Q11" s="2"/>
      <c r="R11" s="2"/>
      <c r="S11" s="2"/>
      <c r="T11" s="2"/>
      <c r="U11" s="2"/>
      <c r="V11" s="2"/>
      <c r="W11" s="2"/>
      <c r="X11" s="2"/>
      <c r="Y11" s="2"/>
      <c r="Z11" s="2"/>
      <c r="AA11" s="2"/>
    </row>
    <row r="12">
      <c r="A12" s="13">
        <v>45810.0</v>
      </c>
      <c r="B12" s="26">
        <v>0.7798611111111111</v>
      </c>
      <c r="C12" s="23">
        <v>0.8493055555555555</v>
      </c>
      <c r="D12" s="24" t="s">
        <v>24</v>
      </c>
      <c r="E12" s="24"/>
      <c r="F12" s="24"/>
      <c r="G12" s="11" t="s">
        <v>17</v>
      </c>
      <c r="H12" s="19"/>
      <c r="I12" s="19"/>
      <c r="J12" s="25">
        <f t="shared" si="1"/>
        <v>0.06944444444</v>
      </c>
      <c r="K12" s="2"/>
      <c r="L12" s="2"/>
      <c r="M12" s="2"/>
      <c r="N12" s="2"/>
      <c r="O12" s="2"/>
      <c r="P12" s="2"/>
      <c r="Q12" s="2"/>
      <c r="R12" s="2"/>
      <c r="S12" s="2"/>
      <c r="T12" s="2"/>
      <c r="U12" s="2"/>
      <c r="V12" s="2"/>
      <c r="W12" s="2"/>
      <c r="X12" s="2"/>
      <c r="Y12" s="2"/>
      <c r="Z12" s="2"/>
      <c r="AA12" s="2"/>
    </row>
    <row r="13">
      <c r="A13" s="13">
        <v>45810.0</v>
      </c>
      <c r="B13" s="26">
        <v>0.8493055555555555</v>
      </c>
      <c r="C13" s="23">
        <v>0.8722222222222222</v>
      </c>
      <c r="D13" s="24" t="s">
        <v>25</v>
      </c>
      <c r="E13" s="24"/>
      <c r="F13" s="24"/>
      <c r="G13" s="11" t="s">
        <v>17</v>
      </c>
      <c r="H13" s="19"/>
      <c r="I13" s="19"/>
      <c r="J13" s="25">
        <f t="shared" si="1"/>
        <v>0.02291666667</v>
      </c>
      <c r="K13" s="2"/>
      <c r="L13" s="2"/>
      <c r="M13" s="2"/>
      <c r="N13" s="2"/>
      <c r="O13" s="2"/>
      <c r="P13" s="2"/>
      <c r="Q13" s="2"/>
      <c r="R13" s="2"/>
      <c r="S13" s="2"/>
      <c r="T13" s="2"/>
      <c r="U13" s="2"/>
      <c r="V13" s="2"/>
      <c r="W13" s="2"/>
      <c r="X13" s="2"/>
      <c r="Y13" s="2"/>
      <c r="Z13" s="2"/>
      <c r="AA13" s="2"/>
    </row>
    <row r="14">
      <c r="A14" s="13">
        <v>45817.0</v>
      </c>
      <c r="B14" s="26">
        <v>0.5805555555555556</v>
      </c>
      <c r="C14" s="23">
        <v>0.9354166666666667</v>
      </c>
      <c r="D14" s="24" t="s">
        <v>26</v>
      </c>
      <c r="E14" s="24"/>
      <c r="F14" s="24"/>
      <c r="G14" s="11" t="s">
        <v>17</v>
      </c>
      <c r="H14" s="19"/>
      <c r="I14" s="19"/>
      <c r="J14" s="25">
        <f t="shared" si="1"/>
        <v>0.3548611111</v>
      </c>
      <c r="K14" s="2"/>
      <c r="L14" s="2"/>
      <c r="M14" s="2"/>
      <c r="N14" s="2"/>
      <c r="O14" s="2"/>
      <c r="P14" s="2"/>
      <c r="Q14" s="2"/>
      <c r="R14" s="2"/>
      <c r="S14" s="2"/>
      <c r="T14" s="2"/>
      <c r="U14" s="2"/>
      <c r="V14" s="2"/>
      <c r="W14" s="2"/>
      <c r="X14" s="2"/>
      <c r="Y14" s="2"/>
      <c r="Z14" s="2"/>
      <c r="AA14" s="2"/>
    </row>
    <row r="15">
      <c r="A15" s="27">
        <v>45832.0</v>
      </c>
      <c r="B15" s="22">
        <v>0.6354166666666666</v>
      </c>
      <c r="C15" s="24"/>
      <c r="D15" s="24" t="s">
        <v>27</v>
      </c>
      <c r="E15" s="24"/>
      <c r="F15" s="24"/>
      <c r="G15" s="11" t="s">
        <v>17</v>
      </c>
      <c r="H15" s="19"/>
      <c r="I15" s="19"/>
      <c r="J15" s="19" t="str">
        <f t="shared" si="1"/>
        <v/>
      </c>
      <c r="K15" s="2"/>
      <c r="L15" s="2"/>
      <c r="M15" s="2"/>
      <c r="N15" s="2"/>
      <c r="O15" s="2"/>
      <c r="P15" s="2"/>
      <c r="Q15" s="2"/>
      <c r="R15" s="2"/>
      <c r="S15" s="2"/>
      <c r="T15" s="2"/>
      <c r="U15" s="2"/>
      <c r="V15" s="2"/>
      <c r="W15" s="2"/>
      <c r="X15" s="2"/>
      <c r="Y15" s="2"/>
      <c r="Z15" s="2"/>
      <c r="AA15" s="2"/>
    </row>
    <row r="16">
      <c r="A16" s="27">
        <v>45832.0</v>
      </c>
      <c r="B16" s="22">
        <v>0.6548611111111111</v>
      </c>
      <c r="C16" s="24"/>
      <c r="D16" s="24" t="s">
        <v>28</v>
      </c>
      <c r="E16" s="28"/>
      <c r="F16" s="29" t="s">
        <v>29</v>
      </c>
      <c r="G16" s="11" t="s">
        <v>17</v>
      </c>
      <c r="H16" s="19"/>
      <c r="I16" s="19"/>
      <c r="J16" s="19" t="str">
        <f t="shared" si="1"/>
        <v/>
      </c>
      <c r="K16" s="2"/>
      <c r="L16" s="2"/>
      <c r="M16" s="2"/>
      <c r="N16" s="2"/>
      <c r="O16" s="2"/>
      <c r="P16" s="2"/>
      <c r="Q16" s="2"/>
      <c r="R16" s="2"/>
      <c r="S16" s="2"/>
      <c r="T16" s="2"/>
      <c r="U16" s="2"/>
      <c r="V16" s="2"/>
      <c r="W16" s="2"/>
      <c r="X16" s="2"/>
      <c r="Y16" s="2"/>
      <c r="Z16" s="2"/>
      <c r="AA16" s="2"/>
    </row>
    <row r="17">
      <c r="A17" s="13">
        <v>45833.0</v>
      </c>
      <c r="B17" s="22">
        <v>0.4583333333333333</v>
      </c>
      <c r="C17" s="24"/>
      <c r="D17" s="24" t="s">
        <v>30</v>
      </c>
      <c r="E17" s="24"/>
      <c r="F17" s="24"/>
      <c r="G17" s="11" t="s">
        <v>17</v>
      </c>
      <c r="H17" s="19"/>
      <c r="I17" s="19"/>
      <c r="J17" s="19" t="str">
        <f t="shared" si="1"/>
        <v/>
      </c>
      <c r="K17" s="2"/>
      <c r="L17" s="2"/>
      <c r="M17" s="2"/>
      <c r="N17" s="2"/>
      <c r="O17" s="2"/>
      <c r="P17" s="2"/>
      <c r="Q17" s="2"/>
      <c r="R17" s="2"/>
      <c r="S17" s="2"/>
      <c r="T17" s="2"/>
      <c r="U17" s="2"/>
      <c r="V17" s="2"/>
      <c r="W17" s="2"/>
      <c r="X17" s="2"/>
      <c r="Y17" s="2"/>
      <c r="Z17" s="2"/>
      <c r="AA17" s="2"/>
    </row>
    <row r="18">
      <c r="A18" s="13">
        <v>45833.0</v>
      </c>
      <c r="B18" s="26">
        <v>0.6319444444444444</v>
      </c>
      <c r="C18" s="23">
        <v>0.6381944444444444</v>
      </c>
      <c r="D18" s="24" t="s">
        <v>31</v>
      </c>
      <c r="E18" s="24"/>
      <c r="F18" s="24"/>
      <c r="G18" s="11" t="s">
        <v>32</v>
      </c>
      <c r="H18" s="19"/>
      <c r="I18" s="19"/>
      <c r="J18" s="25">
        <f t="shared" si="1"/>
        <v>0.00625</v>
      </c>
      <c r="K18" s="2"/>
      <c r="L18" s="2"/>
      <c r="M18" s="2"/>
      <c r="N18" s="2"/>
      <c r="O18" s="2"/>
      <c r="P18" s="2"/>
      <c r="Q18" s="2"/>
      <c r="R18" s="2"/>
      <c r="S18" s="2"/>
      <c r="T18" s="2"/>
      <c r="U18" s="2"/>
      <c r="V18" s="2"/>
      <c r="W18" s="2"/>
      <c r="X18" s="2"/>
      <c r="Y18" s="2"/>
      <c r="Z18" s="2"/>
      <c r="AA18" s="2"/>
    </row>
    <row r="19">
      <c r="A19" s="13">
        <v>45840.0</v>
      </c>
      <c r="B19" s="26">
        <v>0.6041666666666666</v>
      </c>
      <c r="C19" s="23">
        <v>0.6819444444444445</v>
      </c>
      <c r="D19" s="24" t="s">
        <v>33</v>
      </c>
      <c r="E19" s="24"/>
      <c r="F19" s="24"/>
      <c r="G19" s="11" t="s">
        <v>32</v>
      </c>
      <c r="H19" s="19"/>
      <c r="I19" s="19"/>
      <c r="J19" s="25">
        <f t="shared" si="1"/>
        <v>0.07777777778</v>
      </c>
      <c r="K19" s="2"/>
      <c r="L19" s="2"/>
      <c r="M19" s="2"/>
      <c r="N19" s="2"/>
      <c r="O19" s="2"/>
      <c r="P19" s="2"/>
      <c r="Q19" s="2"/>
      <c r="R19" s="2"/>
      <c r="S19" s="2"/>
      <c r="T19" s="2"/>
      <c r="U19" s="2"/>
      <c r="V19" s="2"/>
      <c r="W19" s="2"/>
      <c r="X19" s="2"/>
      <c r="Y19" s="2"/>
      <c r="Z19" s="2"/>
      <c r="AA19" s="2"/>
    </row>
    <row r="20">
      <c r="A20" s="13">
        <v>45846.0</v>
      </c>
      <c r="B20" s="22">
        <v>0.6458333333333334</v>
      </c>
      <c r="C20" s="24"/>
      <c r="D20" s="24" t="s">
        <v>34</v>
      </c>
      <c r="E20" s="24"/>
      <c r="F20" s="24"/>
      <c r="G20" s="11" t="s">
        <v>17</v>
      </c>
      <c r="H20" s="19"/>
      <c r="I20" s="19"/>
      <c r="J20" s="19" t="str">
        <f t="shared" si="1"/>
        <v/>
      </c>
      <c r="K20" s="2"/>
      <c r="L20" s="2"/>
      <c r="M20" s="2"/>
      <c r="N20" s="2"/>
      <c r="O20" s="2"/>
      <c r="P20" s="2"/>
      <c r="Q20" s="2"/>
      <c r="R20" s="2"/>
      <c r="S20" s="2"/>
      <c r="T20" s="2"/>
      <c r="U20" s="2"/>
      <c r="V20" s="2"/>
      <c r="W20" s="2"/>
      <c r="X20" s="2"/>
      <c r="Y20" s="2"/>
      <c r="Z20" s="2"/>
      <c r="AA20" s="2"/>
    </row>
    <row r="21">
      <c r="A21" s="13">
        <v>45848.0</v>
      </c>
      <c r="B21" s="22">
        <v>0.5833333333333334</v>
      </c>
      <c r="C21" s="23">
        <v>0.625</v>
      </c>
      <c r="D21" s="24" t="s">
        <v>35</v>
      </c>
      <c r="E21" s="24"/>
      <c r="F21" s="24"/>
      <c r="G21" s="11" t="s">
        <v>32</v>
      </c>
      <c r="H21" s="11" t="s">
        <v>36</v>
      </c>
      <c r="I21" s="19"/>
      <c r="J21" s="25">
        <f t="shared" si="1"/>
        <v>0.04166666667</v>
      </c>
      <c r="K21" s="2"/>
      <c r="L21" s="2"/>
      <c r="M21" s="2"/>
      <c r="N21" s="2"/>
      <c r="O21" s="2"/>
      <c r="P21" s="2"/>
      <c r="Q21" s="2"/>
      <c r="R21" s="2"/>
      <c r="S21" s="2"/>
      <c r="T21" s="2"/>
      <c r="U21" s="2"/>
      <c r="V21" s="2"/>
      <c r="W21" s="2"/>
      <c r="X21" s="2"/>
      <c r="Y21" s="2"/>
      <c r="Z21" s="2"/>
      <c r="AA21" s="2"/>
    </row>
    <row r="22">
      <c r="A22" s="13">
        <v>45867.0</v>
      </c>
      <c r="B22" s="26">
        <v>0.625</v>
      </c>
      <c r="C22" s="23">
        <v>0.75</v>
      </c>
      <c r="D22" s="24" t="s">
        <v>37</v>
      </c>
      <c r="E22" s="24"/>
      <c r="F22" s="24"/>
      <c r="G22" s="11" t="s">
        <v>32</v>
      </c>
      <c r="H22" s="19"/>
      <c r="I22" s="19"/>
      <c r="J22" s="25">
        <f t="shared" si="1"/>
        <v>0.125</v>
      </c>
      <c r="K22" s="2"/>
      <c r="L22" s="2"/>
      <c r="M22" s="2"/>
      <c r="N22" s="2"/>
      <c r="O22" s="2"/>
      <c r="P22" s="2"/>
      <c r="Q22" s="2"/>
      <c r="R22" s="2"/>
      <c r="S22" s="2"/>
      <c r="T22" s="2"/>
      <c r="U22" s="2"/>
      <c r="V22" s="2"/>
      <c r="W22" s="2"/>
      <c r="X22" s="2"/>
      <c r="Y22" s="2"/>
      <c r="Z22" s="2"/>
      <c r="AA22" s="2"/>
    </row>
    <row r="23">
      <c r="A23" s="13">
        <v>45886.0</v>
      </c>
      <c r="B23" s="26">
        <v>0.001388888888888889</v>
      </c>
      <c r="C23" s="23">
        <v>0.05555555555555555</v>
      </c>
      <c r="D23" s="24" t="s">
        <v>38</v>
      </c>
      <c r="E23" s="24"/>
      <c r="F23" s="24"/>
      <c r="G23" s="11" t="s">
        <v>32</v>
      </c>
      <c r="H23" s="19"/>
      <c r="I23" s="19"/>
      <c r="J23" s="25">
        <f t="shared" si="1"/>
        <v>0.05416666667</v>
      </c>
      <c r="K23" s="2"/>
      <c r="L23" s="2"/>
      <c r="M23" s="2"/>
      <c r="N23" s="2"/>
      <c r="O23" s="2"/>
      <c r="P23" s="2"/>
      <c r="Q23" s="2"/>
      <c r="R23" s="2"/>
      <c r="S23" s="2"/>
      <c r="T23" s="2"/>
      <c r="U23" s="2"/>
      <c r="V23" s="2"/>
      <c r="W23" s="2"/>
      <c r="X23" s="2"/>
      <c r="Y23" s="2"/>
      <c r="Z23" s="2"/>
      <c r="AA23" s="2"/>
    </row>
    <row r="24">
      <c r="A24" s="13">
        <v>45886.0</v>
      </c>
      <c r="B24" s="26">
        <v>0.4909722222222222</v>
      </c>
      <c r="C24" s="23">
        <v>0.7715277777777778</v>
      </c>
      <c r="D24" s="24" t="s">
        <v>39</v>
      </c>
      <c r="E24" s="24"/>
      <c r="F24" s="24"/>
      <c r="G24" s="11" t="s">
        <v>32</v>
      </c>
      <c r="H24" s="19"/>
      <c r="I24" s="19"/>
      <c r="J24" s="25">
        <f t="shared" si="1"/>
        <v>0.2805555556</v>
      </c>
      <c r="K24" s="30"/>
      <c r="L24" s="2"/>
      <c r="M24" s="2"/>
      <c r="N24" s="2"/>
      <c r="O24" s="2"/>
      <c r="P24" s="2"/>
      <c r="Q24" s="2"/>
      <c r="R24" s="2"/>
      <c r="S24" s="2"/>
      <c r="T24" s="2"/>
      <c r="U24" s="2"/>
      <c r="V24" s="2"/>
      <c r="W24" s="2"/>
      <c r="X24" s="2"/>
      <c r="Y24" s="2"/>
      <c r="Z24" s="2"/>
      <c r="AA24" s="2"/>
    </row>
    <row r="25">
      <c r="A25" s="13">
        <v>45886.0</v>
      </c>
      <c r="B25" s="26">
        <v>0.7381944444444445</v>
      </c>
      <c r="C25" s="23">
        <v>0.7666666666666667</v>
      </c>
      <c r="D25" s="24" t="s">
        <v>40</v>
      </c>
      <c r="E25" s="24"/>
      <c r="F25" s="24"/>
      <c r="G25" s="11" t="s">
        <v>32</v>
      </c>
      <c r="H25" s="19"/>
      <c r="I25" s="19"/>
      <c r="J25" s="25">
        <f t="shared" si="1"/>
        <v>0.02847222222</v>
      </c>
      <c r="K25" s="2"/>
      <c r="L25" s="2"/>
      <c r="M25" s="2"/>
      <c r="N25" s="2"/>
      <c r="O25" s="2"/>
      <c r="P25" s="2"/>
      <c r="Q25" s="2"/>
      <c r="R25" s="2"/>
      <c r="S25" s="2"/>
      <c r="T25" s="2"/>
      <c r="U25" s="2"/>
      <c r="V25" s="2"/>
      <c r="W25" s="2"/>
      <c r="X25" s="2"/>
      <c r="Y25" s="2"/>
      <c r="Z25" s="2"/>
      <c r="AA25" s="2"/>
    </row>
    <row r="26">
      <c r="A26" s="13">
        <v>45886.0</v>
      </c>
      <c r="B26" s="26">
        <v>0.7715277777777778</v>
      </c>
      <c r="C26" s="23">
        <v>0.8472222222222222</v>
      </c>
      <c r="D26" s="24" t="s">
        <v>41</v>
      </c>
      <c r="E26" s="19"/>
      <c r="F26" s="19"/>
      <c r="G26" s="11" t="s">
        <v>32</v>
      </c>
      <c r="H26" s="19"/>
      <c r="I26" s="19"/>
      <c r="J26" s="25">
        <f t="shared" si="1"/>
        <v>0.07569444444</v>
      </c>
      <c r="K26" s="30"/>
      <c r="L26" s="2"/>
      <c r="M26" s="2"/>
      <c r="N26" s="2"/>
      <c r="O26" s="2"/>
      <c r="P26" s="2"/>
      <c r="Q26" s="2"/>
      <c r="R26" s="2"/>
      <c r="S26" s="2"/>
      <c r="T26" s="2"/>
      <c r="U26" s="2"/>
      <c r="V26" s="2"/>
      <c r="W26" s="2"/>
      <c r="X26" s="2"/>
      <c r="Y26" s="2"/>
      <c r="Z26" s="2"/>
      <c r="AA26" s="2"/>
    </row>
    <row r="27">
      <c r="A27" s="13">
        <v>45887.0</v>
      </c>
      <c r="B27" s="26">
        <v>0.4305555555555556</v>
      </c>
      <c r="C27" s="23">
        <v>0.6618055555555555</v>
      </c>
      <c r="D27" s="24" t="s">
        <v>42</v>
      </c>
      <c r="E27" s="19"/>
      <c r="F27" s="19"/>
      <c r="G27" s="11" t="s">
        <v>32</v>
      </c>
      <c r="H27" s="19"/>
      <c r="I27" s="19"/>
      <c r="J27" s="25">
        <f t="shared" si="1"/>
        <v>0.23125</v>
      </c>
      <c r="K27" s="30"/>
      <c r="L27" s="2"/>
      <c r="M27" s="2"/>
      <c r="N27" s="2"/>
      <c r="O27" s="2"/>
      <c r="P27" s="2"/>
      <c r="Q27" s="2"/>
      <c r="R27" s="2"/>
      <c r="S27" s="2"/>
      <c r="T27" s="2"/>
      <c r="U27" s="2"/>
      <c r="V27" s="2"/>
      <c r="W27" s="2"/>
      <c r="X27" s="2"/>
      <c r="Y27" s="2"/>
      <c r="Z27" s="2"/>
      <c r="AA27" s="2"/>
    </row>
    <row r="28">
      <c r="A28" s="13">
        <v>45895.0</v>
      </c>
      <c r="B28" s="26">
        <v>0.4861111111111111</v>
      </c>
      <c r="C28" s="23">
        <v>0.5416666666666666</v>
      </c>
      <c r="D28" s="24" t="s">
        <v>43</v>
      </c>
      <c r="E28" s="19"/>
      <c r="F28" s="19" t="str">
        <f>HYPERLINK("", "")</f>
        <v/>
      </c>
      <c r="G28" s="11" t="s">
        <v>32</v>
      </c>
      <c r="H28" s="11" t="s">
        <v>36</v>
      </c>
      <c r="I28" s="19"/>
      <c r="J28" s="25">
        <f t="shared" si="1"/>
        <v>0.05555555556</v>
      </c>
      <c r="K28" s="2"/>
      <c r="L28" s="2"/>
      <c r="M28" s="2"/>
      <c r="N28" s="2"/>
      <c r="O28" s="2"/>
      <c r="P28" s="2"/>
      <c r="Q28" s="2"/>
      <c r="R28" s="2"/>
      <c r="S28" s="2"/>
      <c r="T28" s="2"/>
      <c r="U28" s="2"/>
      <c r="V28" s="2"/>
      <c r="W28" s="2"/>
      <c r="X28" s="2"/>
      <c r="Y28" s="2"/>
      <c r="Z28" s="2"/>
      <c r="AA28" s="2"/>
    </row>
    <row r="29">
      <c r="A29" s="13">
        <v>45895.0</v>
      </c>
      <c r="B29" s="26">
        <v>0.9236111111111112</v>
      </c>
      <c r="C29" s="23">
        <v>0.9631944444444445</v>
      </c>
      <c r="D29" s="24" t="s">
        <v>44</v>
      </c>
      <c r="E29" s="19"/>
      <c r="F29" s="19"/>
      <c r="G29" s="11" t="s">
        <v>32</v>
      </c>
      <c r="H29" s="19"/>
      <c r="I29" s="19"/>
      <c r="J29" s="25">
        <f t="shared" si="1"/>
        <v>0.03958333333</v>
      </c>
      <c r="K29" s="2"/>
      <c r="L29" s="2"/>
      <c r="M29" s="2"/>
      <c r="N29" s="2"/>
      <c r="O29" s="2"/>
      <c r="P29" s="2"/>
      <c r="Q29" s="2"/>
      <c r="R29" s="2"/>
      <c r="S29" s="2"/>
      <c r="T29" s="2"/>
      <c r="U29" s="2"/>
      <c r="V29" s="2"/>
      <c r="W29" s="2"/>
      <c r="X29" s="2"/>
      <c r="Y29" s="2"/>
      <c r="Z29" s="2"/>
      <c r="AA29" s="2"/>
    </row>
    <row r="30">
      <c r="A30" s="31">
        <v>45948.0</v>
      </c>
      <c r="B30" s="32">
        <v>0.6399537037037037</v>
      </c>
      <c r="C30" s="32">
        <v>0.723287037037037</v>
      </c>
      <c r="D30" s="33" t="s">
        <v>45</v>
      </c>
      <c r="E30" s="19"/>
      <c r="F30" s="34" t="str">
        <f>HYPERLINK("https://kleiner-nobody.github.io/gittertier/protocol", "Protocol")</f>
        <v>Protocol</v>
      </c>
      <c r="G30" s="11" t="s">
        <v>13</v>
      </c>
      <c r="H30" s="11" t="s">
        <v>19</v>
      </c>
      <c r="I30" s="19"/>
      <c r="J30" s="20">
        <f t="shared" si="1"/>
        <v>0.08333333333</v>
      </c>
      <c r="K30" s="2"/>
      <c r="L30" s="2"/>
      <c r="M30" s="2"/>
      <c r="N30" s="2"/>
      <c r="O30" s="2"/>
      <c r="P30" s="2"/>
      <c r="Q30" s="2"/>
      <c r="R30" s="2"/>
      <c r="S30" s="2"/>
      <c r="T30" s="2"/>
      <c r="U30" s="2"/>
      <c r="V30" s="2"/>
      <c r="W30" s="2"/>
      <c r="X30" s="2"/>
      <c r="Y30" s="2"/>
      <c r="Z30" s="2"/>
      <c r="AA30" s="2"/>
    </row>
    <row r="31">
      <c r="A31" s="35">
        <v>45857.0</v>
      </c>
      <c r="B31" s="32">
        <v>0.4668171296296296</v>
      </c>
      <c r="C31" s="32">
        <v>0.675150462962963</v>
      </c>
      <c r="D31" s="33" t="s">
        <v>46</v>
      </c>
      <c r="E31" s="19"/>
      <c r="F31" s="34" t="str">
        <f>HYPERLINK("https://gittertier.w3spaces.com/", "Version 0.3")</f>
        <v>Version 0.3</v>
      </c>
      <c r="G31" s="11" t="s">
        <v>13</v>
      </c>
      <c r="H31" s="11" t="s">
        <v>19</v>
      </c>
      <c r="I31" s="11" t="s">
        <v>19</v>
      </c>
      <c r="J31" s="20">
        <f t="shared" si="1"/>
        <v>0.2083333333</v>
      </c>
      <c r="K31" s="2"/>
      <c r="L31" s="2"/>
      <c r="M31" s="2"/>
      <c r="N31" s="2"/>
      <c r="O31" s="2"/>
      <c r="P31" s="2"/>
      <c r="Q31" s="2"/>
      <c r="R31" s="2"/>
      <c r="S31" s="2"/>
      <c r="T31" s="2"/>
      <c r="U31" s="2"/>
      <c r="V31" s="2"/>
      <c r="W31" s="2"/>
      <c r="X31" s="2"/>
      <c r="Y31" s="2"/>
      <c r="Z31" s="2"/>
      <c r="AA31" s="2"/>
    </row>
    <row r="32">
      <c r="A32" s="35">
        <v>45802.0</v>
      </c>
      <c r="B32" s="32">
        <v>0.41930555555555554</v>
      </c>
      <c r="C32" s="36" t="s">
        <v>47</v>
      </c>
      <c r="D32" s="33" t="s">
        <v>48</v>
      </c>
      <c r="E32" s="19"/>
      <c r="F32" s="37" t="s">
        <v>49</v>
      </c>
      <c r="G32" s="11" t="s">
        <v>13</v>
      </c>
      <c r="H32" s="11" t="s">
        <v>19</v>
      </c>
      <c r="I32" s="19"/>
      <c r="J32" s="38">
        <v>3.3333333333333335</v>
      </c>
      <c r="K32" s="2"/>
      <c r="L32" s="2"/>
      <c r="M32" s="2"/>
      <c r="N32" s="2"/>
      <c r="O32" s="2"/>
      <c r="P32" s="2"/>
      <c r="Q32" s="2"/>
      <c r="R32" s="2"/>
      <c r="S32" s="2"/>
      <c r="T32" s="2"/>
      <c r="U32" s="2"/>
      <c r="V32" s="2"/>
      <c r="W32" s="2"/>
      <c r="X32" s="2"/>
      <c r="Y32" s="2"/>
      <c r="Z32" s="2"/>
      <c r="AA32" s="2"/>
    </row>
    <row r="33">
      <c r="A33" s="35">
        <v>45934.0</v>
      </c>
      <c r="B33" s="32">
        <v>0.875</v>
      </c>
      <c r="C33" s="39">
        <v>0.0</v>
      </c>
      <c r="D33" s="33" t="s">
        <v>50</v>
      </c>
      <c r="E33" s="11" t="s">
        <v>51</v>
      </c>
      <c r="F33" s="40"/>
      <c r="G33" s="11" t="s">
        <v>13</v>
      </c>
      <c r="H33" s="11" t="s">
        <v>14</v>
      </c>
      <c r="I33" s="19"/>
      <c r="J33" s="25">
        <f t="shared" ref="J33:J62" si="2">IF(ISBLANK(C33),"",IF(RIGHT(C33,2)="h",TIMEVALUE(LEFT(C33,LEN(C33)-1)/24),C33-B33))</f>
        <v>-0.875</v>
      </c>
      <c r="K33" s="2"/>
      <c r="L33" s="2"/>
      <c r="M33" s="2"/>
      <c r="N33" s="2"/>
      <c r="O33" s="2"/>
      <c r="P33" s="2"/>
      <c r="Q33" s="2"/>
      <c r="R33" s="2"/>
      <c r="S33" s="2"/>
      <c r="T33" s="2"/>
      <c r="U33" s="2"/>
      <c r="V33" s="2"/>
      <c r="W33" s="2"/>
      <c r="X33" s="2"/>
      <c r="Y33" s="2"/>
      <c r="Z33" s="2"/>
      <c r="AA33" s="2"/>
    </row>
    <row r="34">
      <c r="A34" s="35">
        <v>45935.0</v>
      </c>
      <c r="B34" s="32">
        <v>0.0</v>
      </c>
      <c r="C34" s="32">
        <v>0.12612268518518518</v>
      </c>
      <c r="D34" s="33" t="s">
        <v>50</v>
      </c>
      <c r="E34" s="11" t="s">
        <v>51</v>
      </c>
      <c r="F34" s="40"/>
      <c r="G34" s="11" t="s">
        <v>13</v>
      </c>
      <c r="H34" s="11" t="s">
        <v>14</v>
      </c>
      <c r="I34" s="19"/>
      <c r="J34" s="20">
        <f t="shared" si="2"/>
        <v>0.1261226852</v>
      </c>
      <c r="K34" s="2"/>
      <c r="L34" s="2"/>
      <c r="M34" s="2"/>
      <c r="N34" s="2"/>
      <c r="O34" s="2"/>
      <c r="P34" s="2"/>
      <c r="Q34" s="2"/>
      <c r="R34" s="2"/>
      <c r="S34" s="2"/>
      <c r="T34" s="2"/>
      <c r="U34" s="2"/>
      <c r="V34" s="2"/>
      <c r="W34" s="2"/>
      <c r="X34" s="2"/>
      <c r="Y34" s="2"/>
      <c r="Z34" s="2"/>
      <c r="AA34" s="2"/>
    </row>
    <row r="35">
      <c r="A35" s="31">
        <v>45949.0</v>
      </c>
      <c r="B35" s="32">
        <v>0.6533564814814815</v>
      </c>
      <c r="C35" s="32">
        <v>0.6950231481481481</v>
      </c>
      <c r="D35" s="33" t="s">
        <v>52</v>
      </c>
      <c r="E35" s="19"/>
      <c r="F35" s="19" t="str">
        <f t="shared" ref="F35:F39" si="3">HYPERLINK("", "")</f>
        <v/>
      </c>
      <c r="G35" s="11" t="s">
        <v>13</v>
      </c>
      <c r="H35" s="11" t="s">
        <v>19</v>
      </c>
      <c r="I35" s="19"/>
      <c r="J35" s="20">
        <f t="shared" si="2"/>
        <v>0.04166666667</v>
      </c>
      <c r="K35" s="2"/>
      <c r="L35" s="2"/>
      <c r="M35" s="2"/>
      <c r="N35" s="2"/>
      <c r="O35" s="2"/>
      <c r="P35" s="2"/>
      <c r="Q35" s="2"/>
      <c r="R35" s="2"/>
      <c r="S35" s="2"/>
      <c r="T35" s="2"/>
      <c r="U35" s="2"/>
      <c r="V35" s="2"/>
      <c r="W35" s="2"/>
      <c r="X35" s="2"/>
      <c r="Y35" s="2"/>
      <c r="Z35" s="2"/>
      <c r="AA35" s="2"/>
    </row>
    <row r="36">
      <c r="A36" s="41">
        <v>45950.0</v>
      </c>
      <c r="B36" s="42">
        <v>0.9166666666666666</v>
      </c>
      <c r="C36" s="43">
        <v>0.9201388888888888</v>
      </c>
      <c r="D36" s="11" t="s">
        <v>53</v>
      </c>
      <c r="E36" s="19"/>
      <c r="F36" s="19" t="str">
        <f t="shared" si="3"/>
        <v/>
      </c>
      <c r="G36" s="11" t="s">
        <v>17</v>
      </c>
      <c r="H36" s="11" t="s">
        <v>14</v>
      </c>
      <c r="I36" s="19"/>
      <c r="J36" s="25">
        <f t="shared" si="2"/>
        <v>0.003472222222</v>
      </c>
      <c r="K36" s="2"/>
      <c r="L36" s="2"/>
      <c r="M36" s="2"/>
      <c r="N36" s="2"/>
      <c r="O36" s="2"/>
      <c r="P36" s="2"/>
      <c r="Q36" s="2"/>
      <c r="R36" s="2"/>
      <c r="S36" s="2"/>
      <c r="T36" s="2"/>
      <c r="U36" s="2"/>
      <c r="V36" s="2"/>
      <c r="W36" s="2"/>
      <c r="X36" s="2"/>
      <c r="Y36" s="2"/>
      <c r="Z36" s="2"/>
      <c r="AA36" s="2"/>
    </row>
    <row r="37">
      <c r="A37" s="41">
        <v>45951.0</v>
      </c>
      <c r="B37" s="42">
        <v>0.6563078703703704</v>
      </c>
      <c r="C37" s="43">
        <v>0.6875</v>
      </c>
      <c r="D37" s="11" t="s">
        <v>54</v>
      </c>
      <c r="E37" s="19"/>
      <c r="F37" s="19" t="str">
        <f t="shared" si="3"/>
        <v/>
      </c>
      <c r="G37" s="11" t="s">
        <v>32</v>
      </c>
      <c r="H37" s="11" t="s">
        <v>36</v>
      </c>
      <c r="I37" s="19"/>
      <c r="J37" s="25">
        <f t="shared" si="2"/>
        <v>0.03119212963</v>
      </c>
      <c r="K37" s="2"/>
      <c r="L37" s="2"/>
      <c r="M37" s="2"/>
      <c r="N37" s="2"/>
      <c r="O37" s="2"/>
      <c r="P37" s="2"/>
      <c r="Q37" s="2"/>
      <c r="R37" s="2"/>
      <c r="S37" s="2"/>
      <c r="T37" s="2"/>
      <c r="U37" s="2"/>
      <c r="V37" s="2"/>
      <c r="W37" s="2"/>
      <c r="X37" s="2"/>
      <c r="Y37" s="2"/>
      <c r="Z37" s="2"/>
      <c r="AA37" s="2"/>
    </row>
    <row r="38">
      <c r="A38" s="41">
        <v>45951.0</v>
      </c>
      <c r="B38" s="42">
        <v>0.7743055555555556</v>
      </c>
      <c r="C38" s="43">
        <v>0.8263888888888888</v>
      </c>
      <c r="D38" s="11" t="s">
        <v>55</v>
      </c>
      <c r="E38" s="19"/>
      <c r="F38" s="19" t="str">
        <f t="shared" si="3"/>
        <v/>
      </c>
      <c r="G38" s="11" t="s">
        <v>32</v>
      </c>
      <c r="H38" s="11" t="s">
        <v>36</v>
      </c>
      <c r="I38" s="19"/>
      <c r="J38" s="25">
        <f t="shared" si="2"/>
        <v>0.05208333333</v>
      </c>
      <c r="K38" s="30"/>
      <c r="L38" s="2"/>
      <c r="M38" s="2"/>
      <c r="N38" s="2"/>
      <c r="O38" s="2"/>
      <c r="P38" s="2"/>
      <c r="Q38" s="2"/>
      <c r="R38" s="2"/>
      <c r="S38" s="2"/>
      <c r="T38" s="2"/>
      <c r="U38" s="2"/>
      <c r="V38" s="2"/>
      <c r="W38" s="2"/>
      <c r="X38" s="2"/>
      <c r="Y38" s="2"/>
      <c r="Z38" s="2"/>
      <c r="AA38" s="2"/>
    </row>
    <row r="39">
      <c r="A39" s="41">
        <v>45951.0</v>
      </c>
      <c r="B39" s="42">
        <v>0.9166666666666666</v>
      </c>
      <c r="C39" s="43">
        <v>0.9791666666666666</v>
      </c>
      <c r="D39" s="11" t="s">
        <v>56</v>
      </c>
      <c r="E39" s="11" t="s">
        <v>57</v>
      </c>
      <c r="F39" s="19" t="str">
        <f t="shared" si="3"/>
        <v/>
      </c>
      <c r="G39" s="11" t="s">
        <v>13</v>
      </c>
      <c r="H39" s="11" t="s">
        <v>58</v>
      </c>
      <c r="I39" s="19"/>
      <c r="J39" s="25">
        <f t="shared" si="2"/>
        <v>0.0625</v>
      </c>
      <c r="K39" s="2"/>
      <c r="L39" s="2"/>
      <c r="M39" s="2"/>
      <c r="N39" s="2"/>
      <c r="O39" s="2"/>
      <c r="P39" s="2"/>
      <c r="Q39" s="2"/>
      <c r="R39" s="2"/>
      <c r="S39" s="2"/>
      <c r="T39" s="2"/>
      <c r="U39" s="2"/>
      <c r="V39" s="2"/>
      <c r="W39" s="2"/>
      <c r="X39" s="2"/>
      <c r="Y39" s="2"/>
      <c r="Z39" s="2"/>
      <c r="AA39" s="2"/>
    </row>
    <row r="40">
      <c r="A40" s="41">
        <v>45952.0</v>
      </c>
      <c r="B40" s="42">
        <v>0.8438773148148148</v>
      </c>
      <c r="C40" s="42">
        <v>0.9272106481481481</v>
      </c>
      <c r="D40" s="11" t="s">
        <v>59</v>
      </c>
      <c r="E40" s="19" t="str">
        <f t="shared" ref="E40:F40" si="4">HYPERLINK("", "")</f>
        <v/>
      </c>
      <c r="F40" s="11" t="str">
        <f t="shared" si="4"/>
        <v/>
      </c>
      <c r="G40" s="11" t="s">
        <v>32</v>
      </c>
      <c r="H40" s="11" t="s">
        <v>14</v>
      </c>
      <c r="I40" s="19"/>
      <c r="J40" s="20">
        <f t="shared" si="2"/>
        <v>0.08333333333</v>
      </c>
      <c r="K40" s="2"/>
      <c r="L40" s="2"/>
      <c r="M40" s="2"/>
      <c r="N40" s="2"/>
      <c r="O40" s="2"/>
      <c r="P40" s="2"/>
      <c r="Q40" s="2"/>
      <c r="R40" s="2"/>
      <c r="S40" s="2"/>
      <c r="T40" s="2"/>
      <c r="U40" s="2"/>
      <c r="V40" s="2"/>
      <c r="W40" s="2"/>
      <c r="X40" s="2"/>
      <c r="Y40" s="2"/>
      <c r="Z40" s="2"/>
      <c r="AA40" s="2"/>
    </row>
    <row r="41">
      <c r="A41" s="41">
        <v>45955.0</v>
      </c>
      <c r="B41" s="42">
        <v>0.9752314814814815</v>
      </c>
      <c r="C41" s="42">
        <v>0.9965162037037038</v>
      </c>
      <c r="D41" s="11" t="s">
        <v>60</v>
      </c>
      <c r="E41" s="19"/>
      <c r="F41" s="19" t="str">
        <f>HYPERLINK("", "")</f>
        <v/>
      </c>
      <c r="G41" s="11" t="s">
        <v>32</v>
      </c>
      <c r="H41" s="11" t="s">
        <v>14</v>
      </c>
      <c r="I41" s="19"/>
      <c r="J41" s="20">
        <f t="shared" si="2"/>
        <v>0.02128472222</v>
      </c>
      <c r="K41" s="2"/>
      <c r="L41" s="2"/>
      <c r="M41" s="2"/>
      <c r="N41" s="2"/>
      <c r="O41" s="2"/>
      <c r="P41" s="2"/>
      <c r="Q41" s="2"/>
      <c r="R41" s="2"/>
      <c r="S41" s="2"/>
      <c r="T41" s="2"/>
      <c r="U41" s="2"/>
      <c r="V41" s="2"/>
      <c r="W41" s="2"/>
      <c r="X41" s="2"/>
      <c r="Y41" s="2"/>
      <c r="Z41" s="2"/>
      <c r="AA41" s="2"/>
    </row>
    <row r="42">
      <c r="A42" s="41">
        <v>45956.0</v>
      </c>
      <c r="B42" s="42">
        <v>0.44675925925925924</v>
      </c>
      <c r="C42" s="43">
        <v>0.9076388888888889</v>
      </c>
      <c r="D42" s="11" t="s">
        <v>61</v>
      </c>
      <c r="E42" s="11" t="s">
        <v>62</v>
      </c>
      <c r="F42" s="11"/>
      <c r="G42" s="11" t="s">
        <v>13</v>
      </c>
      <c r="H42" s="11" t="s">
        <v>63</v>
      </c>
      <c r="I42" s="19"/>
      <c r="J42" s="25">
        <f t="shared" si="2"/>
        <v>0.4608796296</v>
      </c>
      <c r="K42" s="2"/>
      <c r="L42" s="2"/>
      <c r="M42" s="2"/>
      <c r="N42" s="2"/>
      <c r="O42" s="2"/>
      <c r="P42" s="2"/>
      <c r="Q42" s="2"/>
      <c r="R42" s="2"/>
      <c r="S42" s="2"/>
      <c r="T42" s="2"/>
      <c r="U42" s="2"/>
      <c r="V42" s="2"/>
      <c r="W42" s="2"/>
      <c r="X42" s="2"/>
      <c r="Y42" s="2"/>
      <c r="Z42" s="2"/>
      <c r="AA42" s="2"/>
    </row>
    <row r="43">
      <c r="A43" s="41">
        <v>45956.0</v>
      </c>
      <c r="B43" s="42">
        <v>0.8049652777777778</v>
      </c>
      <c r="C43" s="43">
        <v>0.8854166666666666</v>
      </c>
      <c r="D43" s="11" t="s">
        <v>64</v>
      </c>
      <c r="E43" s="11" t="s">
        <v>65</v>
      </c>
      <c r="F43" s="19"/>
      <c r="G43" s="11" t="s">
        <v>13</v>
      </c>
      <c r="H43" s="11" t="s">
        <v>36</v>
      </c>
      <c r="I43" s="19"/>
      <c r="J43" s="25">
        <f t="shared" si="2"/>
        <v>0.08045138889</v>
      </c>
      <c r="K43" s="2"/>
      <c r="L43" s="2"/>
      <c r="M43" s="2"/>
      <c r="N43" s="2"/>
      <c r="O43" s="2"/>
      <c r="P43" s="2"/>
      <c r="Q43" s="2"/>
      <c r="R43" s="2"/>
      <c r="S43" s="2"/>
      <c r="T43" s="2"/>
      <c r="U43" s="2"/>
      <c r="V43" s="2"/>
      <c r="W43" s="2"/>
      <c r="X43" s="2"/>
      <c r="Y43" s="2"/>
      <c r="Z43" s="2"/>
      <c r="AA43" s="2"/>
    </row>
    <row r="44">
      <c r="A44" s="41">
        <v>45957.0</v>
      </c>
      <c r="B44" s="42">
        <v>0.481875</v>
      </c>
      <c r="C44" s="42">
        <v>0.5235416666666667</v>
      </c>
      <c r="D44" s="11" t="s">
        <v>66</v>
      </c>
      <c r="E44" s="11" t="s">
        <v>67</v>
      </c>
      <c r="F44" s="19"/>
      <c r="G44" s="11" t="s">
        <v>13</v>
      </c>
      <c r="H44" s="11" t="s">
        <v>14</v>
      </c>
      <c r="I44" s="19"/>
      <c r="J44" s="20">
        <f t="shared" si="2"/>
        <v>0.04166666667</v>
      </c>
      <c r="K44" s="2"/>
      <c r="L44" s="2"/>
      <c r="M44" s="2"/>
      <c r="N44" s="2"/>
      <c r="O44" s="2"/>
      <c r="P44" s="2"/>
      <c r="Q44" s="2"/>
      <c r="R44" s="2"/>
      <c r="S44" s="2"/>
      <c r="T44" s="2"/>
      <c r="U44" s="2"/>
      <c r="V44" s="2"/>
      <c r="W44" s="2"/>
      <c r="X44" s="2"/>
      <c r="Y44" s="2"/>
      <c r="Z44" s="2"/>
      <c r="AA44" s="2"/>
    </row>
    <row r="45">
      <c r="A45" s="44">
        <v>45965.0</v>
      </c>
      <c r="B45" s="42">
        <v>0.6916782407407407</v>
      </c>
      <c r="C45" s="42">
        <v>0.8013888888888889</v>
      </c>
      <c r="D45" s="11" t="s">
        <v>68</v>
      </c>
      <c r="E45" s="19"/>
      <c r="F45" s="11" t="s">
        <v>69</v>
      </c>
      <c r="G45" s="11" t="s">
        <v>32</v>
      </c>
      <c r="H45" s="11" t="s">
        <v>14</v>
      </c>
      <c r="I45" s="19"/>
      <c r="J45" s="20">
        <f t="shared" si="2"/>
        <v>0.1097106481</v>
      </c>
      <c r="K45" s="2"/>
      <c r="L45" s="2"/>
      <c r="M45" s="2"/>
      <c r="N45" s="2"/>
      <c r="O45" s="2"/>
      <c r="P45" s="2"/>
      <c r="Q45" s="2"/>
      <c r="R45" s="2"/>
      <c r="S45" s="2"/>
      <c r="T45" s="2"/>
      <c r="U45" s="2"/>
      <c r="V45" s="2"/>
      <c r="W45" s="2"/>
      <c r="X45" s="2"/>
      <c r="Y45" s="2"/>
      <c r="Z45" s="2"/>
      <c r="AA45" s="2"/>
    </row>
    <row r="46">
      <c r="A46" s="44">
        <v>45966.0</v>
      </c>
      <c r="B46" s="42">
        <v>0.5777777777777777</v>
      </c>
      <c r="C46" s="42">
        <v>0.6201388888888889</v>
      </c>
      <c r="D46" s="11" t="s">
        <v>70</v>
      </c>
      <c r="E46" s="11" t="s">
        <v>71</v>
      </c>
      <c r="F46" s="19"/>
      <c r="G46" s="11" t="s">
        <v>32</v>
      </c>
      <c r="H46" s="11" t="s">
        <v>36</v>
      </c>
      <c r="I46" s="19"/>
      <c r="J46" s="20">
        <f t="shared" si="2"/>
        <v>0.04236111111</v>
      </c>
      <c r="K46" s="2"/>
      <c r="L46" s="2"/>
      <c r="M46" s="2"/>
      <c r="N46" s="2"/>
      <c r="O46" s="2"/>
      <c r="P46" s="2"/>
      <c r="Q46" s="2"/>
      <c r="R46" s="2"/>
      <c r="S46" s="2"/>
      <c r="T46" s="2"/>
      <c r="U46" s="2"/>
      <c r="V46" s="2"/>
      <c r="W46" s="2"/>
      <c r="X46" s="2"/>
      <c r="Y46" s="2"/>
      <c r="Z46" s="2"/>
      <c r="AA46" s="2"/>
    </row>
    <row r="47">
      <c r="A47" s="44">
        <v>45966.0</v>
      </c>
      <c r="B47" s="42">
        <v>0.6229166666666667</v>
      </c>
      <c r="C47" s="42">
        <v>0.6493055555555556</v>
      </c>
      <c r="D47" s="11" t="s">
        <v>72</v>
      </c>
      <c r="E47" s="11" t="s">
        <v>73</v>
      </c>
      <c r="F47" s="11" t="s">
        <v>74</v>
      </c>
      <c r="G47" s="11" t="s">
        <v>32</v>
      </c>
      <c r="H47" s="11" t="s">
        <v>36</v>
      </c>
      <c r="I47" s="19"/>
      <c r="J47" s="20">
        <f t="shared" si="2"/>
        <v>0.02638888889</v>
      </c>
      <c r="K47" s="2"/>
      <c r="L47" s="2"/>
      <c r="M47" s="2"/>
      <c r="N47" s="2"/>
      <c r="O47" s="2"/>
      <c r="P47" s="2"/>
      <c r="Q47" s="2"/>
      <c r="R47" s="2"/>
      <c r="S47" s="2"/>
      <c r="T47" s="2"/>
      <c r="U47" s="2"/>
      <c r="V47" s="2"/>
      <c r="W47" s="2"/>
      <c r="X47" s="2"/>
      <c r="Y47" s="2"/>
      <c r="Z47" s="2"/>
      <c r="AA47" s="2"/>
    </row>
    <row r="48">
      <c r="A48" s="41">
        <v>45972.0</v>
      </c>
      <c r="B48" s="42">
        <v>0.6979166666666666</v>
      </c>
      <c r="C48" s="42">
        <v>0.8333333333333334</v>
      </c>
      <c r="D48" s="11" t="s">
        <v>75</v>
      </c>
      <c r="E48" s="11" t="s">
        <v>76</v>
      </c>
      <c r="F48" s="19"/>
      <c r="G48" s="11" t="s">
        <v>17</v>
      </c>
      <c r="H48" s="11" t="s">
        <v>58</v>
      </c>
      <c r="I48" s="19"/>
      <c r="J48" s="20">
        <f t="shared" si="2"/>
        <v>0.1354166667</v>
      </c>
      <c r="K48" s="2"/>
      <c r="L48" s="2"/>
      <c r="M48" s="2"/>
      <c r="N48" s="2"/>
      <c r="O48" s="2"/>
      <c r="P48" s="2"/>
      <c r="Q48" s="2"/>
      <c r="R48" s="2"/>
      <c r="S48" s="2"/>
      <c r="T48" s="2"/>
      <c r="U48" s="2"/>
      <c r="V48" s="2"/>
      <c r="W48" s="2"/>
      <c r="X48" s="2"/>
      <c r="Y48" s="2"/>
      <c r="Z48" s="2"/>
      <c r="AA48" s="2"/>
    </row>
    <row r="49">
      <c r="A49" s="41">
        <v>45935.0</v>
      </c>
      <c r="B49" s="42">
        <v>0.6076388888888888</v>
      </c>
      <c r="C49" s="42">
        <v>0.7048611111111112</v>
      </c>
      <c r="D49" s="11" t="s">
        <v>77</v>
      </c>
      <c r="E49" s="11" t="s">
        <v>78</v>
      </c>
      <c r="F49" s="19"/>
      <c r="G49" s="11" t="s">
        <v>13</v>
      </c>
      <c r="H49" s="11" t="s">
        <v>36</v>
      </c>
      <c r="I49" s="19"/>
      <c r="J49" s="20">
        <f t="shared" si="2"/>
        <v>0.09722222222</v>
      </c>
      <c r="K49" s="2"/>
      <c r="L49" s="2"/>
      <c r="M49" s="2"/>
      <c r="N49" s="2"/>
      <c r="O49" s="2"/>
      <c r="P49" s="2"/>
      <c r="Q49" s="2"/>
      <c r="R49" s="2"/>
      <c r="S49" s="2"/>
      <c r="T49" s="2"/>
      <c r="U49" s="2"/>
      <c r="V49" s="2"/>
      <c r="W49" s="2"/>
      <c r="X49" s="2"/>
      <c r="Y49" s="2"/>
      <c r="Z49" s="2"/>
      <c r="AA49" s="2"/>
    </row>
    <row r="50">
      <c r="A50" s="44">
        <v>45935.0</v>
      </c>
      <c r="B50" s="42">
        <v>0.71875</v>
      </c>
      <c r="C50" s="42">
        <v>0.9375</v>
      </c>
      <c r="D50" s="11" t="s">
        <v>79</v>
      </c>
      <c r="E50" s="11" t="s">
        <v>80</v>
      </c>
      <c r="F50" s="19"/>
      <c r="G50" s="11" t="s">
        <v>13</v>
      </c>
      <c r="H50" s="11" t="s">
        <v>36</v>
      </c>
      <c r="I50" s="19"/>
      <c r="J50" s="20">
        <f t="shared" si="2"/>
        <v>0.21875</v>
      </c>
      <c r="K50" s="2"/>
      <c r="L50" s="2"/>
      <c r="M50" s="2"/>
      <c r="N50" s="2"/>
      <c r="O50" s="2"/>
      <c r="P50" s="2"/>
      <c r="Q50" s="2"/>
      <c r="R50" s="2"/>
      <c r="S50" s="2"/>
      <c r="T50" s="2"/>
      <c r="U50" s="2"/>
      <c r="V50" s="2"/>
      <c r="W50" s="2"/>
      <c r="X50" s="2"/>
      <c r="Y50" s="2"/>
      <c r="Z50" s="2"/>
      <c r="AA50" s="2"/>
    </row>
    <row r="51">
      <c r="A51" s="41">
        <v>45983.0</v>
      </c>
      <c r="B51" s="42">
        <v>0.43819444444444444</v>
      </c>
      <c r="C51" s="42">
        <v>0.4986111111111111</v>
      </c>
      <c r="D51" s="11" t="s">
        <v>81</v>
      </c>
      <c r="E51" s="11" t="s">
        <v>82</v>
      </c>
      <c r="F51" s="19"/>
      <c r="G51" s="11" t="s">
        <v>32</v>
      </c>
      <c r="H51" s="11" t="s">
        <v>14</v>
      </c>
      <c r="I51" s="19"/>
      <c r="J51" s="20">
        <f t="shared" si="2"/>
        <v>0.06041666667</v>
      </c>
      <c r="K51" s="2"/>
      <c r="L51" s="2"/>
      <c r="M51" s="2"/>
      <c r="N51" s="2"/>
      <c r="O51" s="2"/>
      <c r="P51" s="2"/>
      <c r="Q51" s="2"/>
      <c r="R51" s="2"/>
      <c r="S51" s="2"/>
      <c r="T51" s="2"/>
      <c r="U51" s="2"/>
      <c r="V51" s="2"/>
      <c r="W51" s="2"/>
      <c r="X51" s="2"/>
      <c r="Y51" s="2"/>
      <c r="Z51" s="2"/>
      <c r="AA51" s="2"/>
    </row>
    <row r="52">
      <c r="A52" s="41">
        <v>45984.0</v>
      </c>
      <c r="B52" s="42">
        <v>0.50625</v>
      </c>
      <c r="C52" s="42">
        <v>0.5208333333333334</v>
      </c>
      <c r="D52" s="11" t="s">
        <v>83</v>
      </c>
      <c r="E52" s="11" t="s">
        <v>84</v>
      </c>
      <c r="F52" s="19"/>
      <c r="G52" s="11" t="s">
        <v>32</v>
      </c>
      <c r="H52" s="11" t="s">
        <v>14</v>
      </c>
      <c r="I52" s="19"/>
      <c r="J52" s="20">
        <f t="shared" si="2"/>
        <v>0.01458333333</v>
      </c>
      <c r="K52" s="2"/>
      <c r="L52" s="2"/>
      <c r="M52" s="2"/>
      <c r="N52" s="2"/>
      <c r="O52" s="2"/>
      <c r="P52" s="2"/>
      <c r="Q52" s="2"/>
      <c r="R52" s="2"/>
      <c r="S52" s="2"/>
      <c r="T52" s="2"/>
      <c r="U52" s="2"/>
      <c r="V52" s="2"/>
      <c r="W52" s="2"/>
      <c r="X52" s="2"/>
      <c r="Y52" s="2"/>
      <c r="Z52" s="2"/>
      <c r="AA52" s="2"/>
    </row>
    <row r="53">
      <c r="A53" s="41">
        <v>45987.0</v>
      </c>
      <c r="B53" s="42">
        <v>0.7165856481481482</v>
      </c>
      <c r="C53" s="42">
        <v>0.8207523148148148</v>
      </c>
      <c r="D53" s="11" t="s">
        <v>85</v>
      </c>
      <c r="E53" s="11" t="s">
        <v>86</v>
      </c>
      <c r="F53" s="19"/>
      <c r="G53" s="11" t="s">
        <v>13</v>
      </c>
      <c r="H53" s="11" t="s">
        <v>87</v>
      </c>
      <c r="I53" s="19"/>
      <c r="J53" s="20">
        <f t="shared" si="2"/>
        <v>0.1041666667</v>
      </c>
      <c r="K53" s="2"/>
      <c r="L53" s="2"/>
      <c r="M53" s="2"/>
      <c r="N53" s="2"/>
      <c r="O53" s="2"/>
      <c r="P53" s="2"/>
      <c r="Q53" s="2"/>
      <c r="R53" s="2"/>
      <c r="S53" s="2"/>
      <c r="T53" s="2"/>
      <c r="U53" s="2"/>
      <c r="V53" s="2"/>
      <c r="W53" s="2"/>
      <c r="X53" s="2"/>
      <c r="Y53" s="2"/>
      <c r="Z53" s="2"/>
      <c r="AA53" s="2"/>
    </row>
    <row r="54">
      <c r="A54" s="44">
        <v>45997.0</v>
      </c>
      <c r="B54" s="42">
        <v>0.8333333333333334</v>
      </c>
      <c r="C54" s="42">
        <v>0.0</v>
      </c>
      <c r="D54" s="11" t="s">
        <v>88</v>
      </c>
      <c r="E54" s="11" t="s">
        <v>89</v>
      </c>
      <c r="F54" s="11"/>
      <c r="G54" s="11" t="s">
        <v>13</v>
      </c>
      <c r="H54" s="11" t="s">
        <v>14</v>
      </c>
      <c r="I54" s="19"/>
      <c r="J54" s="20">
        <f t="shared" si="2"/>
        <v>-0.8333333333</v>
      </c>
      <c r="K54" s="2"/>
      <c r="L54" s="2"/>
      <c r="M54" s="2"/>
      <c r="N54" s="2"/>
      <c r="O54" s="2"/>
      <c r="P54" s="2"/>
      <c r="Q54" s="2"/>
      <c r="R54" s="2"/>
      <c r="S54" s="2"/>
      <c r="T54" s="2"/>
      <c r="U54" s="2"/>
      <c r="V54" s="2"/>
      <c r="W54" s="2"/>
      <c r="X54" s="2"/>
      <c r="Y54" s="2"/>
      <c r="Z54" s="2"/>
      <c r="AA54" s="2"/>
    </row>
    <row r="55">
      <c r="A55" s="44">
        <v>45998.0</v>
      </c>
      <c r="B55" s="42">
        <v>0.0</v>
      </c>
      <c r="C55" s="42">
        <v>0.11626157407407407</v>
      </c>
      <c r="D55" s="11" t="s">
        <v>88</v>
      </c>
      <c r="E55" s="11" t="s">
        <v>89</v>
      </c>
      <c r="F55" s="11"/>
      <c r="G55" s="11" t="s">
        <v>13</v>
      </c>
      <c r="H55" s="11" t="s">
        <v>14</v>
      </c>
      <c r="I55" s="19"/>
      <c r="J55" s="20">
        <f t="shared" si="2"/>
        <v>0.1162615741</v>
      </c>
      <c r="K55" s="2"/>
      <c r="L55" s="2"/>
      <c r="M55" s="2"/>
      <c r="N55" s="2"/>
      <c r="O55" s="2"/>
      <c r="P55" s="2"/>
      <c r="Q55" s="2"/>
      <c r="R55" s="2"/>
      <c r="S55" s="2"/>
      <c r="T55" s="2"/>
      <c r="U55" s="2"/>
      <c r="V55" s="2"/>
      <c r="W55" s="2"/>
      <c r="X55" s="2"/>
      <c r="Y55" s="2"/>
      <c r="Z55" s="2"/>
      <c r="AA55" s="2"/>
    </row>
    <row r="56">
      <c r="A56" s="44">
        <v>46000.0</v>
      </c>
      <c r="B56" s="42">
        <v>0.6895833333333333</v>
      </c>
      <c r="C56" s="42">
        <v>0.7160185185185185</v>
      </c>
      <c r="D56" s="11" t="s">
        <v>90</v>
      </c>
      <c r="E56" s="11" t="s">
        <v>91</v>
      </c>
      <c r="F56" s="19"/>
      <c r="G56" s="11" t="s">
        <v>32</v>
      </c>
      <c r="H56" s="11" t="s">
        <v>87</v>
      </c>
      <c r="I56" s="19"/>
      <c r="J56" s="20">
        <f t="shared" si="2"/>
        <v>0.02643518519</v>
      </c>
      <c r="K56" s="2"/>
      <c r="L56" s="2"/>
      <c r="M56" s="2"/>
      <c r="N56" s="2"/>
      <c r="O56" s="2"/>
      <c r="P56" s="2"/>
      <c r="Q56" s="2"/>
      <c r="R56" s="2"/>
      <c r="S56" s="2"/>
      <c r="T56" s="2"/>
      <c r="U56" s="2"/>
      <c r="V56" s="2"/>
      <c r="W56" s="2"/>
      <c r="X56" s="2"/>
      <c r="Y56" s="2"/>
      <c r="Z56" s="2"/>
      <c r="AA56" s="2"/>
    </row>
    <row r="57">
      <c r="A57" s="44">
        <v>46000.0</v>
      </c>
      <c r="B57" s="42">
        <v>0.7180555555555556</v>
      </c>
      <c r="C57" s="42">
        <v>0.7486111111111111</v>
      </c>
      <c r="D57" s="11" t="s">
        <v>92</v>
      </c>
      <c r="E57" s="11" t="s">
        <v>93</v>
      </c>
      <c r="F57" s="19"/>
      <c r="G57" s="11" t="s">
        <v>32</v>
      </c>
      <c r="H57" s="11" t="s">
        <v>63</v>
      </c>
      <c r="I57" s="19"/>
      <c r="J57" s="20">
        <f t="shared" si="2"/>
        <v>0.03055555556</v>
      </c>
      <c r="K57" s="2"/>
      <c r="L57" s="2"/>
      <c r="M57" s="2"/>
      <c r="N57" s="2"/>
      <c r="O57" s="2"/>
      <c r="P57" s="2"/>
      <c r="Q57" s="2"/>
      <c r="R57" s="2"/>
      <c r="S57" s="2"/>
      <c r="T57" s="2"/>
      <c r="U57" s="2"/>
      <c r="V57" s="2"/>
      <c r="W57" s="2"/>
      <c r="X57" s="2"/>
      <c r="Y57" s="2"/>
      <c r="Z57" s="2"/>
      <c r="AA57" s="2"/>
    </row>
    <row r="58">
      <c r="A58" s="41">
        <v>46011.0</v>
      </c>
      <c r="B58" s="42">
        <v>0.5243055555555556</v>
      </c>
      <c r="C58" s="42">
        <v>0.5590277777777778</v>
      </c>
      <c r="D58" s="11" t="s">
        <v>94</v>
      </c>
      <c r="E58" s="11" t="s">
        <v>95</v>
      </c>
      <c r="F58" s="11" t="s">
        <v>96</v>
      </c>
      <c r="G58" s="11" t="s">
        <v>17</v>
      </c>
      <c r="H58" s="11" t="s">
        <v>58</v>
      </c>
      <c r="I58" s="19"/>
      <c r="J58" s="20">
        <f t="shared" si="2"/>
        <v>0.03472222222</v>
      </c>
      <c r="K58" s="2"/>
      <c r="L58" s="2"/>
      <c r="M58" s="2"/>
      <c r="N58" s="2"/>
      <c r="O58" s="2"/>
      <c r="P58" s="2"/>
      <c r="Q58" s="2"/>
      <c r="R58" s="2"/>
      <c r="S58" s="2"/>
      <c r="T58" s="2"/>
      <c r="U58" s="2"/>
      <c r="V58" s="2"/>
      <c r="W58" s="2"/>
      <c r="X58" s="2"/>
      <c r="Y58" s="2"/>
      <c r="Z58" s="2"/>
      <c r="AA58" s="2"/>
    </row>
    <row r="59">
      <c r="A59" s="41">
        <v>46017.0</v>
      </c>
      <c r="B59" s="42">
        <v>0.6528356481481481</v>
      </c>
      <c r="C59" s="42">
        <v>0.729224537037037</v>
      </c>
      <c r="D59" s="11" t="s">
        <v>97</v>
      </c>
      <c r="E59" s="11" t="s">
        <v>98</v>
      </c>
      <c r="F59" s="19"/>
      <c r="G59" s="11" t="s">
        <v>13</v>
      </c>
      <c r="H59" s="11" t="s">
        <v>36</v>
      </c>
      <c r="I59" s="19"/>
      <c r="J59" s="20">
        <f t="shared" si="2"/>
        <v>0.07638888889</v>
      </c>
      <c r="K59" s="2"/>
      <c r="L59" s="2"/>
      <c r="M59" s="2"/>
      <c r="N59" s="2"/>
      <c r="O59" s="2"/>
      <c r="P59" s="2"/>
      <c r="Q59" s="2"/>
      <c r="R59" s="2"/>
      <c r="S59" s="2"/>
      <c r="T59" s="2"/>
      <c r="U59" s="2"/>
      <c r="V59" s="2"/>
      <c r="W59" s="2"/>
      <c r="X59" s="2"/>
      <c r="Y59" s="2"/>
      <c r="Z59" s="2"/>
      <c r="AA59" s="2"/>
    </row>
    <row r="60">
      <c r="A60" s="41">
        <v>46018.0</v>
      </c>
      <c r="B60" s="42">
        <v>0.0</v>
      </c>
      <c r="C60" s="42">
        <v>0.03125</v>
      </c>
      <c r="D60" s="11" t="s">
        <v>99</v>
      </c>
      <c r="E60" s="19"/>
      <c r="F60" s="19"/>
      <c r="G60" s="11" t="s">
        <v>13</v>
      </c>
      <c r="H60" s="11" t="s">
        <v>19</v>
      </c>
      <c r="I60" s="19"/>
      <c r="J60" s="20">
        <f t="shared" si="2"/>
        <v>0.03125</v>
      </c>
      <c r="K60" s="2"/>
      <c r="L60" s="2"/>
      <c r="M60" s="2"/>
      <c r="N60" s="2"/>
      <c r="O60" s="2"/>
      <c r="P60" s="2"/>
      <c r="Q60" s="2"/>
      <c r="R60" s="2"/>
      <c r="S60" s="2"/>
      <c r="T60" s="2"/>
      <c r="U60" s="2"/>
      <c r="V60" s="2"/>
      <c r="W60" s="2"/>
      <c r="X60" s="2"/>
      <c r="Y60" s="2"/>
      <c r="Z60" s="2"/>
      <c r="AA60" s="2"/>
    </row>
    <row r="61">
      <c r="A61" s="45">
        <v>46018.0</v>
      </c>
      <c r="B61" s="42">
        <v>0.9166666666666666</v>
      </c>
      <c r="C61" s="42">
        <v>0.98125</v>
      </c>
      <c r="D61" s="11" t="s">
        <v>100</v>
      </c>
      <c r="E61" s="11" t="s">
        <v>101</v>
      </c>
      <c r="F61" s="19"/>
      <c r="G61" s="19" t="s">
        <v>13</v>
      </c>
      <c r="H61" s="11" t="s">
        <v>36</v>
      </c>
      <c r="I61" s="19"/>
      <c r="J61" s="20">
        <f t="shared" si="2"/>
        <v>0.06458333333</v>
      </c>
      <c r="K61" s="2"/>
      <c r="L61" s="2"/>
      <c r="M61" s="2"/>
      <c r="N61" s="2"/>
      <c r="O61" s="2"/>
      <c r="P61" s="2"/>
      <c r="Q61" s="2"/>
      <c r="R61" s="2"/>
      <c r="S61" s="2"/>
      <c r="T61" s="2"/>
      <c r="U61" s="2"/>
      <c r="V61" s="2"/>
      <c r="W61" s="2"/>
      <c r="X61" s="2"/>
      <c r="Y61" s="2"/>
      <c r="Z61" s="2"/>
      <c r="AA61" s="2"/>
    </row>
    <row r="62">
      <c r="A62" s="45">
        <v>46019.0</v>
      </c>
      <c r="B62" s="42">
        <v>0.04722222222222222</v>
      </c>
      <c r="C62" s="42">
        <v>0.05555555555555555</v>
      </c>
      <c r="D62" s="11" t="s">
        <v>102</v>
      </c>
      <c r="E62" s="11" t="s">
        <v>103</v>
      </c>
      <c r="F62" s="19"/>
      <c r="G62" s="11" t="s">
        <v>13</v>
      </c>
      <c r="H62" s="11" t="s">
        <v>58</v>
      </c>
      <c r="I62" s="19"/>
      <c r="J62" s="20">
        <f t="shared" si="2"/>
        <v>0.008333333333</v>
      </c>
      <c r="K62" s="2"/>
      <c r="L62" s="2"/>
      <c r="M62" s="2"/>
      <c r="N62" s="2"/>
      <c r="O62" s="2"/>
      <c r="P62" s="2"/>
      <c r="Q62" s="2"/>
      <c r="R62" s="2"/>
      <c r="S62" s="2"/>
      <c r="T62" s="2"/>
      <c r="U62" s="2"/>
      <c r="V62" s="2"/>
      <c r="W62" s="2"/>
      <c r="X62" s="2"/>
      <c r="Y62" s="2"/>
      <c r="Z62" s="2"/>
      <c r="AA62" s="2"/>
    </row>
    <row r="63">
      <c r="A63" s="41">
        <v>46019.0</v>
      </c>
      <c r="B63" s="42">
        <v>0.05694444444444444</v>
      </c>
      <c r="C63" s="42">
        <v>0.10416666666666667</v>
      </c>
      <c r="D63" s="11" t="s">
        <v>104</v>
      </c>
      <c r="E63" s="11" t="s">
        <v>105</v>
      </c>
      <c r="F63" s="19"/>
      <c r="G63" s="11" t="s">
        <v>13</v>
      </c>
      <c r="H63" s="11" t="s">
        <v>19</v>
      </c>
      <c r="I63" s="19"/>
      <c r="J63" s="20">
        <f t="shared" ref="J63:J93" si="5">IF(ISBLANK(C63),"",IF(RIGHT(C63,2)="h",TIMEVALUE(LEFT(C63,LEN(C63)-1)/24),C63-B63))</f>
        <v>0.04722222222</v>
      </c>
      <c r="K63" s="2"/>
      <c r="L63" s="2"/>
      <c r="M63" s="2"/>
      <c r="N63" s="2"/>
      <c r="O63" s="2"/>
      <c r="P63" s="2"/>
      <c r="Q63" s="2"/>
      <c r="R63" s="2"/>
      <c r="S63" s="2"/>
      <c r="T63" s="2"/>
      <c r="U63" s="2"/>
      <c r="V63" s="2"/>
      <c r="W63" s="2"/>
      <c r="X63" s="2"/>
      <c r="Y63" s="2"/>
      <c r="Z63" s="2"/>
      <c r="AA63" s="2"/>
    </row>
    <row r="64">
      <c r="A64" s="46">
        <v>46019.0</v>
      </c>
      <c r="B64" s="47">
        <v>0.625</v>
      </c>
      <c r="C64" s="47">
        <v>0.7291666666666666</v>
      </c>
      <c r="D64" s="19" t="s">
        <v>106</v>
      </c>
      <c r="E64" s="11" t="s">
        <v>107</v>
      </c>
      <c r="F64" s="11" t="s">
        <v>108</v>
      </c>
      <c r="G64" s="19" t="s">
        <v>13</v>
      </c>
      <c r="H64" s="11" t="s">
        <v>36</v>
      </c>
      <c r="I64" s="19" t="s">
        <v>109</v>
      </c>
      <c r="J64" s="20">
        <f t="shared" si="5"/>
        <v>0.1041666667</v>
      </c>
      <c r="K64" s="2"/>
      <c r="L64" s="2"/>
      <c r="M64" s="2"/>
      <c r="N64" s="2"/>
      <c r="O64" s="2"/>
      <c r="P64" s="2"/>
      <c r="Q64" s="2"/>
      <c r="R64" s="2"/>
      <c r="S64" s="2"/>
      <c r="T64" s="2"/>
      <c r="U64" s="2"/>
      <c r="V64" s="2"/>
      <c r="W64" s="2"/>
      <c r="X64" s="2"/>
      <c r="Y64" s="2"/>
      <c r="Z64" s="2"/>
      <c r="AA64" s="2"/>
    </row>
    <row r="65">
      <c r="A65" s="48">
        <v>46019.0</v>
      </c>
      <c r="B65" s="49">
        <v>0.7395833333333334</v>
      </c>
      <c r="C65" s="49">
        <v>0.7569444444444444</v>
      </c>
      <c r="D65" s="50" t="s">
        <v>110</v>
      </c>
      <c r="E65" s="50" t="s">
        <v>111</v>
      </c>
      <c r="F65" s="50"/>
      <c r="G65" s="50" t="s">
        <v>13</v>
      </c>
      <c r="H65" s="50" t="s">
        <v>58</v>
      </c>
      <c r="I65" s="19"/>
      <c r="J65" s="20">
        <f t="shared" si="5"/>
        <v>0.01736111111</v>
      </c>
      <c r="K65" s="2"/>
      <c r="L65" s="2"/>
      <c r="M65" s="2"/>
      <c r="N65" s="2"/>
      <c r="O65" s="2"/>
      <c r="P65" s="2"/>
      <c r="Q65" s="2"/>
      <c r="R65" s="2"/>
      <c r="S65" s="2"/>
      <c r="T65" s="2"/>
      <c r="U65" s="2"/>
      <c r="V65" s="2"/>
      <c r="W65" s="2"/>
      <c r="X65" s="2"/>
      <c r="Y65" s="2"/>
      <c r="Z65" s="2"/>
      <c r="AA65" s="2"/>
    </row>
    <row r="66">
      <c r="A66" s="51">
        <v>46019.0</v>
      </c>
      <c r="B66" s="52">
        <v>0.7833333333333333</v>
      </c>
      <c r="C66" s="52">
        <v>0.7923611111111111</v>
      </c>
      <c r="D66" s="3" t="s">
        <v>112</v>
      </c>
      <c r="E66" s="3" t="s">
        <v>113</v>
      </c>
      <c r="F66" s="2"/>
      <c r="G66" s="3" t="s">
        <v>32</v>
      </c>
      <c r="H66" s="3" t="s">
        <v>87</v>
      </c>
      <c r="I66" s="2"/>
      <c r="J66" s="53">
        <f t="shared" si="5"/>
        <v>0.009027777778</v>
      </c>
      <c r="K66" s="2"/>
      <c r="L66" s="2"/>
      <c r="M66" s="2"/>
      <c r="N66" s="2"/>
      <c r="O66" s="2"/>
      <c r="P66" s="2"/>
      <c r="Q66" s="2"/>
      <c r="R66" s="2"/>
      <c r="S66" s="2"/>
      <c r="T66" s="2"/>
      <c r="U66" s="2"/>
      <c r="V66" s="2"/>
      <c r="W66" s="2"/>
      <c r="X66" s="2"/>
      <c r="Y66" s="2"/>
      <c r="Z66" s="2"/>
      <c r="AA66" s="2"/>
    </row>
    <row r="67">
      <c r="A67" s="51">
        <v>46019.0</v>
      </c>
      <c r="B67" s="52">
        <v>0.7951388888888888</v>
      </c>
      <c r="C67" s="52">
        <v>0.8090393518518518</v>
      </c>
      <c r="D67" s="3" t="s">
        <v>114</v>
      </c>
      <c r="E67" s="3" t="s">
        <v>115</v>
      </c>
      <c r="F67" s="2"/>
      <c r="G67" s="3" t="s">
        <v>32</v>
      </c>
      <c r="H67" s="3" t="s">
        <v>87</v>
      </c>
      <c r="I67" s="2"/>
      <c r="J67" s="53">
        <f t="shared" si="5"/>
        <v>0.01390046296</v>
      </c>
      <c r="K67" s="2"/>
      <c r="L67" s="2"/>
      <c r="M67" s="2"/>
      <c r="N67" s="2"/>
      <c r="O67" s="2"/>
      <c r="P67" s="2"/>
      <c r="Q67" s="2"/>
      <c r="R67" s="2"/>
      <c r="S67" s="2"/>
      <c r="T67" s="2"/>
      <c r="U67" s="2"/>
      <c r="V67" s="2"/>
      <c r="W67" s="2"/>
      <c r="X67" s="2"/>
      <c r="Y67" s="2"/>
      <c r="Z67" s="2"/>
      <c r="AA67" s="2"/>
    </row>
    <row r="68">
      <c r="A68" s="51">
        <v>46019.0</v>
      </c>
      <c r="B68" s="52">
        <v>0.809375</v>
      </c>
      <c r="C68" s="52">
        <v>0.8513888888888889</v>
      </c>
      <c r="D68" s="3" t="s">
        <v>116</v>
      </c>
      <c r="E68" s="3" t="s">
        <v>117</v>
      </c>
      <c r="F68" s="2"/>
      <c r="G68" s="3" t="s">
        <v>32</v>
      </c>
      <c r="H68" s="3" t="s">
        <v>14</v>
      </c>
      <c r="I68" s="2"/>
      <c r="J68" s="53">
        <f t="shared" si="5"/>
        <v>0.04201388889</v>
      </c>
      <c r="K68" s="2"/>
      <c r="L68" s="2"/>
      <c r="M68" s="2"/>
      <c r="N68" s="2"/>
      <c r="O68" s="2"/>
      <c r="P68" s="2"/>
      <c r="Q68" s="2"/>
      <c r="R68" s="2"/>
      <c r="S68" s="2"/>
      <c r="T68" s="2"/>
      <c r="U68" s="2"/>
      <c r="V68" s="2"/>
      <c r="W68" s="2"/>
      <c r="X68" s="2"/>
      <c r="Y68" s="2"/>
      <c r="Z68" s="2"/>
      <c r="AA68" s="2"/>
    </row>
    <row r="69">
      <c r="A69" s="51">
        <v>45972.0</v>
      </c>
      <c r="B69" s="52">
        <v>0.7083333333333334</v>
      </c>
      <c r="C69" s="52">
        <v>0.75</v>
      </c>
      <c r="D69" s="3" t="s">
        <v>118</v>
      </c>
      <c r="E69" s="3" t="s">
        <v>119</v>
      </c>
      <c r="F69" s="2"/>
      <c r="G69" s="3" t="s">
        <v>13</v>
      </c>
      <c r="H69" s="3" t="s">
        <v>58</v>
      </c>
      <c r="I69" s="2"/>
      <c r="J69" s="53">
        <f t="shared" si="5"/>
        <v>0.04166666667</v>
      </c>
      <c r="K69" s="2"/>
      <c r="L69" s="2"/>
      <c r="M69" s="2"/>
      <c r="N69" s="2"/>
      <c r="O69" s="2"/>
      <c r="P69" s="2"/>
      <c r="Q69" s="2"/>
      <c r="R69" s="2"/>
      <c r="S69" s="2"/>
      <c r="T69" s="2"/>
      <c r="U69" s="2"/>
      <c r="V69" s="2"/>
      <c r="W69" s="2"/>
      <c r="X69" s="2"/>
      <c r="Y69" s="2"/>
      <c r="Z69" s="2"/>
      <c r="AA69" s="2"/>
    </row>
    <row r="70">
      <c r="A70" s="51">
        <v>46020.0</v>
      </c>
      <c r="B70" s="52">
        <v>0.059722222222222225</v>
      </c>
      <c r="C70" s="52">
        <v>0.06805555555555555</v>
      </c>
      <c r="D70" s="3" t="s">
        <v>120</v>
      </c>
      <c r="E70" s="2"/>
      <c r="F70" s="2"/>
      <c r="G70" s="3" t="s">
        <v>32</v>
      </c>
      <c r="H70" s="3" t="s">
        <v>14</v>
      </c>
      <c r="I70" s="2"/>
      <c r="J70" s="53">
        <f t="shared" si="5"/>
        <v>0.008333333333</v>
      </c>
      <c r="K70" s="2"/>
      <c r="L70" s="2"/>
      <c r="M70" s="2"/>
      <c r="N70" s="2"/>
      <c r="O70" s="2"/>
      <c r="P70" s="2"/>
      <c r="Q70" s="2"/>
      <c r="R70" s="2"/>
      <c r="S70" s="2"/>
      <c r="T70" s="2"/>
      <c r="U70" s="2"/>
      <c r="V70" s="2"/>
      <c r="W70" s="2"/>
      <c r="X70" s="2"/>
      <c r="Y70" s="2"/>
      <c r="Z70" s="2"/>
      <c r="AA70" s="2"/>
    </row>
    <row r="71">
      <c r="A71" s="51">
        <v>46020.0</v>
      </c>
      <c r="B71" s="52">
        <v>0.4465277777777778</v>
      </c>
      <c r="C71" s="52">
        <v>0.475</v>
      </c>
      <c r="D71" s="3" t="s">
        <v>121</v>
      </c>
      <c r="E71" s="2"/>
      <c r="F71" s="2"/>
      <c r="G71" s="3" t="s">
        <v>32</v>
      </c>
      <c r="H71" s="3" t="s">
        <v>14</v>
      </c>
      <c r="I71" s="2"/>
      <c r="J71" s="53">
        <f t="shared" si="5"/>
        <v>0.02847222222</v>
      </c>
      <c r="K71" s="2"/>
      <c r="L71" s="2"/>
      <c r="M71" s="2"/>
      <c r="N71" s="2"/>
      <c r="O71" s="2"/>
      <c r="P71" s="2"/>
      <c r="Q71" s="2"/>
      <c r="R71" s="2"/>
      <c r="S71" s="2"/>
      <c r="T71" s="2"/>
      <c r="U71" s="2"/>
      <c r="V71" s="2"/>
      <c r="W71" s="2"/>
      <c r="X71" s="2"/>
      <c r="Y71" s="2"/>
      <c r="Z71" s="2"/>
      <c r="AA71" s="2"/>
    </row>
    <row r="72">
      <c r="A72" s="51">
        <v>46020.0</v>
      </c>
      <c r="B72" s="52">
        <v>0.5819444444444445</v>
      </c>
      <c r="C72" s="52">
        <v>0.6131944444444445</v>
      </c>
      <c r="D72" s="3" t="s">
        <v>122</v>
      </c>
      <c r="E72" s="3" t="s">
        <v>123</v>
      </c>
      <c r="F72" s="2"/>
      <c r="G72" s="3" t="s">
        <v>32</v>
      </c>
      <c r="H72" s="3" t="s">
        <v>36</v>
      </c>
      <c r="I72" s="2"/>
      <c r="J72" s="53">
        <f t="shared" si="5"/>
        <v>0.03125</v>
      </c>
      <c r="K72" s="2"/>
      <c r="L72" s="2"/>
      <c r="M72" s="2"/>
      <c r="N72" s="2"/>
      <c r="O72" s="2"/>
      <c r="P72" s="2"/>
      <c r="Q72" s="2"/>
      <c r="R72" s="2"/>
      <c r="S72" s="2"/>
      <c r="T72" s="2"/>
      <c r="U72" s="2"/>
      <c r="V72" s="2"/>
      <c r="W72" s="2"/>
      <c r="X72" s="2"/>
      <c r="Y72" s="2"/>
      <c r="Z72" s="2"/>
      <c r="AA72" s="2"/>
    </row>
    <row r="73">
      <c r="A73" s="51">
        <v>46021.0</v>
      </c>
      <c r="B73" s="52">
        <v>0.5833449074074074</v>
      </c>
      <c r="C73" s="52">
        <v>0.8444907407407407</v>
      </c>
      <c r="D73" s="3" t="s">
        <v>124</v>
      </c>
      <c r="E73" s="3" t="s">
        <v>125</v>
      </c>
      <c r="F73" s="2"/>
      <c r="G73" s="3" t="s">
        <v>17</v>
      </c>
      <c r="H73" s="3" t="s">
        <v>14</v>
      </c>
      <c r="I73" s="2"/>
      <c r="J73" s="53">
        <f t="shared" si="5"/>
        <v>0.2611458333</v>
      </c>
      <c r="K73" s="2"/>
      <c r="L73" s="2"/>
      <c r="M73" s="2"/>
      <c r="N73" s="2"/>
      <c r="O73" s="2"/>
      <c r="P73" s="2"/>
      <c r="Q73" s="2"/>
      <c r="R73" s="2"/>
      <c r="S73" s="2"/>
      <c r="T73" s="2"/>
      <c r="U73" s="2"/>
      <c r="V73" s="2"/>
      <c r="W73" s="2"/>
      <c r="X73" s="2"/>
      <c r="Y73" s="2"/>
      <c r="Z73" s="2"/>
      <c r="AA73" s="2"/>
    </row>
    <row r="74">
      <c r="A74" s="51">
        <v>46021.0</v>
      </c>
      <c r="B74" s="52">
        <v>0.8479166666666667</v>
      </c>
      <c r="C74" s="52">
        <v>0.8679976851851852</v>
      </c>
      <c r="D74" s="3" t="s">
        <v>112</v>
      </c>
      <c r="E74" s="3" t="s">
        <v>126</v>
      </c>
      <c r="F74" s="2"/>
      <c r="G74" s="3" t="s">
        <v>13</v>
      </c>
      <c r="H74" s="3" t="s">
        <v>87</v>
      </c>
      <c r="I74" s="2"/>
      <c r="J74" s="53">
        <f t="shared" si="5"/>
        <v>0.02008101852</v>
      </c>
      <c r="K74" s="2"/>
      <c r="L74" s="2"/>
      <c r="M74" s="2"/>
      <c r="N74" s="2"/>
      <c r="O74" s="2"/>
      <c r="P74" s="2"/>
      <c r="Q74" s="2"/>
      <c r="R74" s="2"/>
      <c r="S74" s="2"/>
      <c r="T74" s="2"/>
      <c r="U74" s="2"/>
      <c r="V74" s="2"/>
      <c r="W74" s="2"/>
      <c r="X74" s="2"/>
      <c r="Y74" s="2"/>
      <c r="Z74" s="2"/>
      <c r="AA74" s="2"/>
    </row>
    <row r="75">
      <c r="A75" s="51">
        <v>46022.0</v>
      </c>
      <c r="B75" s="52">
        <v>0.4986111111111111</v>
      </c>
      <c r="C75" s="52">
        <v>0.5229166666666667</v>
      </c>
      <c r="D75" s="3" t="s">
        <v>127</v>
      </c>
      <c r="E75" s="3" t="s">
        <v>128</v>
      </c>
      <c r="F75" s="3" t="s">
        <v>129</v>
      </c>
      <c r="G75" s="3" t="s">
        <v>32</v>
      </c>
      <c r="H75" s="3" t="s">
        <v>14</v>
      </c>
      <c r="I75" s="2"/>
      <c r="J75" s="53">
        <f t="shared" si="5"/>
        <v>0.02430555556</v>
      </c>
      <c r="K75" s="2"/>
      <c r="L75" s="2"/>
      <c r="M75" s="2"/>
      <c r="N75" s="2"/>
      <c r="O75" s="2"/>
      <c r="P75" s="2"/>
      <c r="Q75" s="2"/>
      <c r="R75" s="2"/>
      <c r="S75" s="2"/>
      <c r="T75" s="2"/>
      <c r="U75" s="2"/>
      <c r="V75" s="2"/>
      <c r="W75" s="2"/>
      <c r="X75" s="2"/>
      <c r="Y75" s="2"/>
      <c r="Z75" s="2"/>
      <c r="AA75" s="2"/>
    </row>
    <row r="76">
      <c r="A76" s="54">
        <v>46026.0</v>
      </c>
      <c r="B76" s="52">
        <v>0.5423958333333333</v>
      </c>
      <c r="C76" s="52">
        <v>0.6160300925925926</v>
      </c>
      <c r="D76" s="3" t="s">
        <v>112</v>
      </c>
      <c r="E76" s="3" t="s">
        <v>130</v>
      </c>
      <c r="F76" s="2"/>
      <c r="G76" s="3" t="s">
        <v>32</v>
      </c>
      <c r="H76" s="3" t="s">
        <v>87</v>
      </c>
      <c r="I76" s="2"/>
      <c r="J76" s="53">
        <f t="shared" si="5"/>
        <v>0.07363425926</v>
      </c>
      <c r="K76" s="2"/>
      <c r="L76" s="2"/>
      <c r="M76" s="2"/>
      <c r="N76" s="2"/>
      <c r="O76" s="2"/>
      <c r="P76" s="2"/>
      <c r="Q76" s="2"/>
      <c r="R76" s="2"/>
      <c r="S76" s="2"/>
      <c r="T76" s="2"/>
      <c r="U76" s="2"/>
      <c r="V76" s="2"/>
      <c r="W76" s="2"/>
      <c r="X76" s="2"/>
      <c r="Y76" s="2"/>
      <c r="Z76" s="2"/>
      <c r="AA76" s="2"/>
    </row>
    <row r="77">
      <c r="A77" s="54">
        <v>46027.0</v>
      </c>
      <c r="B77" s="52">
        <v>0.47291666666666665</v>
      </c>
      <c r="C77" s="52">
        <v>0.5266319444444445</v>
      </c>
      <c r="D77" s="3" t="s">
        <v>131</v>
      </c>
      <c r="E77" s="3" t="s">
        <v>132</v>
      </c>
      <c r="F77" s="2"/>
      <c r="G77" s="3" t="s">
        <v>32</v>
      </c>
      <c r="H77" s="3" t="s">
        <v>87</v>
      </c>
      <c r="I77" s="2"/>
      <c r="J77" s="53">
        <f t="shared" si="5"/>
        <v>0.05371527778</v>
      </c>
      <c r="K77" s="2"/>
      <c r="L77" s="2"/>
      <c r="M77" s="2"/>
      <c r="N77" s="2"/>
      <c r="O77" s="2"/>
      <c r="P77" s="2"/>
      <c r="Q77" s="2"/>
      <c r="R77" s="2"/>
      <c r="S77" s="2"/>
      <c r="T77" s="2"/>
      <c r="U77" s="2"/>
      <c r="V77" s="2"/>
      <c r="W77" s="2"/>
      <c r="X77" s="2"/>
      <c r="Y77" s="2"/>
      <c r="Z77" s="2"/>
      <c r="AA77" s="2"/>
    </row>
    <row r="78">
      <c r="A78" s="54">
        <v>46027.0</v>
      </c>
      <c r="B78" s="52">
        <v>0.7090277777777778</v>
      </c>
      <c r="C78" s="52">
        <v>0.7474652777777778</v>
      </c>
      <c r="D78" s="3" t="s">
        <v>92</v>
      </c>
      <c r="E78" s="3" t="s">
        <v>133</v>
      </c>
      <c r="F78" s="2"/>
      <c r="G78" s="3" t="s">
        <v>32</v>
      </c>
      <c r="H78" s="3" t="s">
        <v>87</v>
      </c>
      <c r="I78" s="2"/>
      <c r="J78" s="53">
        <f t="shared" si="5"/>
        <v>0.0384375</v>
      </c>
      <c r="K78" s="2"/>
      <c r="L78" s="2"/>
      <c r="M78" s="2"/>
      <c r="N78" s="2"/>
      <c r="O78" s="2"/>
      <c r="P78" s="2"/>
      <c r="Q78" s="2"/>
      <c r="R78" s="2"/>
      <c r="S78" s="2"/>
      <c r="T78" s="2"/>
      <c r="U78" s="2"/>
      <c r="V78" s="2"/>
      <c r="W78" s="2"/>
      <c r="X78" s="2"/>
      <c r="Y78" s="2"/>
      <c r="Z78" s="2"/>
      <c r="AA78" s="2"/>
    </row>
    <row r="79">
      <c r="A79" s="54">
        <v>46027.0</v>
      </c>
      <c r="B79" s="52">
        <v>0.6979166666666666</v>
      </c>
      <c r="C79" s="52">
        <v>0.8354050925925925</v>
      </c>
      <c r="D79" s="3" t="s">
        <v>134</v>
      </c>
      <c r="E79" s="3" t="s">
        <v>135</v>
      </c>
      <c r="F79" s="2"/>
      <c r="G79" s="3" t="s">
        <v>13</v>
      </c>
      <c r="H79" s="3" t="s">
        <v>87</v>
      </c>
      <c r="I79" s="2"/>
      <c r="J79" s="53">
        <f t="shared" si="5"/>
        <v>0.1374884259</v>
      </c>
      <c r="K79" s="2"/>
      <c r="L79" s="2"/>
      <c r="M79" s="2"/>
      <c r="N79" s="2"/>
      <c r="O79" s="2"/>
      <c r="P79" s="2"/>
      <c r="Q79" s="2"/>
      <c r="R79" s="2"/>
      <c r="S79" s="2"/>
      <c r="T79" s="2"/>
      <c r="U79" s="2"/>
      <c r="V79" s="2"/>
      <c r="W79" s="2"/>
      <c r="X79" s="2"/>
      <c r="Y79" s="2"/>
      <c r="Z79" s="2"/>
      <c r="AA79" s="2"/>
    </row>
    <row r="80">
      <c r="A80" s="54">
        <v>46027.0</v>
      </c>
      <c r="B80" s="52">
        <v>0.9006944444444445</v>
      </c>
      <c r="C80" s="52">
        <v>0.9498611111111112</v>
      </c>
      <c r="D80" s="3" t="s">
        <v>136</v>
      </c>
      <c r="E80" s="55" t="s">
        <v>137</v>
      </c>
      <c r="F80" s="2"/>
      <c r="G80" s="3" t="s">
        <v>13</v>
      </c>
      <c r="H80" s="3" t="s">
        <v>87</v>
      </c>
      <c r="I80" s="2"/>
      <c r="J80" s="53">
        <f t="shared" si="5"/>
        <v>0.04916666667</v>
      </c>
      <c r="K80" s="2"/>
      <c r="L80" s="2"/>
      <c r="M80" s="2"/>
      <c r="N80" s="2"/>
      <c r="O80" s="2"/>
      <c r="P80" s="2"/>
      <c r="Q80" s="2"/>
      <c r="R80" s="2"/>
      <c r="S80" s="2"/>
      <c r="T80" s="2"/>
      <c r="U80" s="2"/>
      <c r="V80" s="2"/>
      <c r="W80" s="2"/>
      <c r="X80" s="2"/>
      <c r="Y80" s="2"/>
      <c r="Z80" s="2"/>
      <c r="AA80" s="2"/>
    </row>
    <row r="81">
      <c r="A81" s="54">
        <v>46027.0</v>
      </c>
      <c r="B81" s="52">
        <v>0.9551504629629629</v>
      </c>
      <c r="C81" s="52">
        <v>0.9662615740740741</v>
      </c>
      <c r="D81" s="3" t="s">
        <v>112</v>
      </c>
      <c r="E81" s="3" t="s">
        <v>138</v>
      </c>
      <c r="F81" s="2"/>
      <c r="G81" s="3" t="s">
        <v>13</v>
      </c>
      <c r="H81" s="3" t="s">
        <v>87</v>
      </c>
      <c r="I81" s="2"/>
      <c r="J81" s="53">
        <f t="shared" si="5"/>
        <v>0.01111111111</v>
      </c>
      <c r="K81" s="2"/>
      <c r="L81" s="2"/>
      <c r="M81" s="2"/>
      <c r="N81" s="2"/>
      <c r="O81" s="2"/>
      <c r="P81" s="2"/>
      <c r="Q81" s="2"/>
      <c r="R81" s="2"/>
      <c r="S81" s="2"/>
      <c r="T81" s="2"/>
      <c r="U81" s="2"/>
      <c r="V81" s="2"/>
      <c r="W81" s="2"/>
      <c r="X81" s="2"/>
      <c r="Y81" s="2"/>
      <c r="Z81" s="2"/>
      <c r="AA81" s="2"/>
    </row>
    <row r="82">
      <c r="A82" s="54">
        <v>46028.0</v>
      </c>
      <c r="B82" s="52">
        <v>0.5174189814814815</v>
      </c>
      <c r="C82" s="52">
        <v>0.6840856481481481</v>
      </c>
      <c r="D82" s="3" t="s">
        <v>139</v>
      </c>
      <c r="E82" s="3" t="s">
        <v>140</v>
      </c>
      <c r="F82" s="2"/>
      <c r="G82" s="3" t="s">
        <v>13</v>
      </c>
      <c r="H82" s="3" t="s">
        <v>63</v>
      </c>
      <c r="I82" s="2"/>
      <c r="J82" s="53">
        <f t="shared" si="5"/>
        <v>0.1666666667</v>
      </c>
      <c r="K82" s="2"/>
      <c r="L82" s="2"/>
      <c r="M82" s="2"/>
      <c r="N82" s="2"/>
      <c r="O82" s="2"/>
      <c r="P82" s="2"/>
      <c r="Q82" s="2"/>
      <c r="R82" s="2"/>
      <c r="S82" s="2"/>
      <c r="T82" s="2"/>
      <c r="U82" s="2"/>
      <c r="V82" s="2"/>
      <c r="W82" s="2"/>
      <c r="X82" s="2"/>
      <c r="Y82" s="2"/>
      <c r="Z82" s="2"/>
      <c r="AA82" s="2"/>
    </row>
    <row r="83">
      <c r="A83" s="54">
        <v>46028.0</v>
      </c>
      <c r="B83" s="52">
        <v>0.6222222222222222</v>
      </c>
      <c r="C83" s="52">
        <v>0.6384375</v>
      </c>
      <c r="D83" s="3" t="s">
        <v>141</v>
      </c>
      <c r="E83" s="2"/>
      <c r="F83" s="2"/>
      <c r="G83" s="3" t="s">
        <v>32</v>
      </c>
      <c r="H83" s="3" t="s">
        <v>87</v>
      </c>
      <c r="I83" s="2"/>
      <c r="J83" s="53">
        <f t="shared" si="5"/>
        <v>0.01621527778</v>
      </c>
      <c r="K83" s="2"/>
      <c r="L83" s="2"/>
      <c r="M83" s="2"/>
      <c r="N83" s="2"/>
      <c r="O83" s="2"/>
      <c r="P83" s="2"/>
      <c r="Q83" s="2"/>
      <c r="R83" s="2"/>
      <c r="S83" s="2"/>
      <c r="T83" s="2"/>
      <c r="U83" s="2"/>
      <c r="V83" s="2"/>
      <c r="W83" s="2"/>
      <c r="X83" s="2"/>
      <c r="Y83" s="2"/>
      <c r="Z83" s="2"/>
      <c r="AA83" s="2"/>
    </row>
    <row r="84">
      <c r="A84" s="54">
        <v>46028.0</v>
      </c>
      <c r="B84" s="52">
        <v>0.6666666666666666</v>
      </c>
      <c r="C84" s="52">
        <v>0.6730092592592593</v>
      </c>
      <c r="D84" s="3" t="s">
        <v>141</v>
      </c>
      <c r="E84" s="2"/>
      <c r="F84" s="2"/>
      <c r="G84" s="3" t="s">
        <v>32</v>
      </c>
      <c r="H84" s="3" t="s">
        <v>87</v>
      </c>
      <c r="I84" s="2"/>
      <c r="J84" s="53">
        <f t="shared" si="5"/>
        <v>0.006342592593</v>
      </c>
      <c r="K84" s="2"/>
      <c r="L84" s="2"/>
      <c r="M84" s="2"/>
      <c r="N84" s="2"/>
      <c r="O84" s="2"/>
      <c r="P84" s="2"/>
      <c r="Q84" s="2"/>
      <c r="R84" s="2"/>
      <c r="S84" s="2"/>
      <c r="T84" s="2"/>
      <c r="U84" s="2"/>
      <c r="V84" s="2"/>
      <c r="W84" s="2"/>
      <c r="X84" s="2"/>
      <c r="Y84" s="2"/>
      <c r="Z84" s="2"/>
      <c r="AA84" s="2"/>
    </row>
    <row r="85">
      <c r="A85" s="54">
        <v>46028.0</v>
      </c>
      <c r="B85" s="52">
        <v>0.7422337962962963</v>
      </c>
      <c r="C85" s="52">
        <v>0.7679282407407407</v>
      </c>
      <c r="D85" s="3" t="s">
        <v>142</v>
      </c>
      <c r="E85" s="2"/>
      <c r="F85" s="3" t="s">
        <v>143</v>
      </c>
      <c r="G85" s="3" t="s">
        <v>13</v>
      </c>
      <c r="H85" s="3" t="s">
        <v>14</v>
      </c>
      <c r="I85" s="2"/>
      <c r="J85" s="53">
        <f t="shared" si="5"/>
        <v>0.02569444444</v>
      </c>
      <c r="K85" s="2"/>
      <c r="L85" s="2"/>
      <c r="M85" s="2"/>
      <c r="N85" s="2"/>
      <c r="O85" s="2"/>
      <c r="P85" s="2"/>
      <c r="Q85" s="2"/>
      <c r="R85" s="2"/>
      <c r="S85" s="2"/>
      <c r="T85" s="2"/>
      <c r="U85" s="2"/>
      <c r="V85" s="2"/>
      <c r="W85" s="2"/>
      <c r="X85" s="2"/>
      <c r="Y85" s="2"/>
      <c r="Z85" s="2"/>
      <c r="AA85" s="2"/>
    </row>
    <row r="86">
      <c r="A86" s="54">
        <v>46028.0</v>
      </c>
      <c r="B86" s="52">
        <v>0.7916666666666666</v>
      </c>
      <c r="C86" s="52">
        <v>0.8224652777777778</v>
      </c>
      <c r="D86" s="3" t="s">
        <v>144</v>
      </c>
      <c r="E86" s="3" t="s">
        <v>145</v>
      </c>
      <c r="F86" s="3" t="s">
        <v>146</v>
      </c>
      <c r="G86" s="3" t="s">
        <v>13</v>
      </c>
      <c r="H86" s="3" t="s">
        <v>14</v>
      </c>
      <c r="I86" s="2"/>
      <c r="J86" s="53">
        <f t="shared" si="5"/>
        <v>0.03079861111</v>
      </c>
      <c r="K86" s="2"/>
      <c r="L86" s="2"/>
      <c r="M86" s="2"/>
      <c r="N86" s="2"/>
      <c r="O86" s="2"/>
      <c r="P86" s="2"/>
      <c r="Q86" s="2"/>
      <c r="R86" s="2"/>
      <c r="S86" s="2"/>
      <c r="T86" s="2"/>
      <c r="U86" s="2"/>
      <c r="V86" s="2"/>
      <c r="W86" s="2"/>
      <c r="X86" s="2"/>
      <c r="Y86" s="2"/>
      <c r="Z86" s="2"/>
      <c r="AA86" s="2"/>
    </row>
    <row r="87">
      <c r="A87" s="54">
        <v>46028.0</v>
      </c>
      <c r="B87" s="52">
        <v>0.8400347222222222</v>
      </c>
      <c r="C87" s="52">
        <v>0.8594791666666667</v>
      </c>
      <c r="D87" s="3" t="s">
        <v>147</v>
      </c>
      <c r="E87" s="3" t="s">
        <v>148</v>
      </c>
      <c r="F87" s="2"/>
      <c r="G87" s="3" t="s">
        <v>13</v>
      </c>
      <c r="H87" s="3" t="s">
        <v>14</v>
      </c>
      <c r="I87" s="2"/>
      <c r="J87" s="53">
        <f t="shared" si="5"/>
        <v>0.01944444444</v>
      </c>
      <c r="K87" s="2"/>
      <c r="L87" s="2"/>
      <c r="M87" s="2"/>
      <c r="N87" s="2"/>
      <c r="O87" s="2"/>
      <c r="P87" s="2"/>
      <c r="Q87" s="2"/>
      <c r="R87" s="2"/>
      <c r="S87" s="2"/>
      <c r="T87" s="2"/>
      <c r="U87" s="2"/>
      <c r="V87" s="2"/>
      <c r="W87" s="2"/>
      <c r="X87" s="2"/>
      <c r="Y87" s="2"/>
      <c r="Z87" s="2"/>
      <c r="AA87" s="2"/>
    </row>
    <row r="88">
      <c r="A88" s="54">
        <v>46029.0</v>
      </c>
      <c r="B88" s="52">
        <v>0.6631944444444444</v>
      </c>
      <c r="C88" s="52">
        <v>0.74375</v>
      </c>
      <c r="D88" s="3" t="s">
        <v>149</v>
      </c>
      <c r="E88" s="2"/>
      <c r="F88" s="2"/>
      <c r="G88" s="3" t="s">
        <v>32</v>
      </c>
      <c r="H88" s="3" t="s">
        <v>87</v>
      </c>
      <c r="I88" s="2"/>
      <c r="J88" s="53">
        <f t="shared" si="5"/>
        <v>0.08055555556</v>
      </c>
      <c r="K88" s="2"/>
      <c r="L88" s="2"/>
      <c r="M88" s="2"/>
      <c r="N88" s="2"/>
      <c r="O88" s="2"/>
      <c r="P88" s="2"/>
      <c r="Q88" s="2"/>
      <c r="R88" s="2"/>
      <c r="S88" s="2"/>
      <c r="T88" s="2"/>
      <c r="U88" s="2"/>
      <c r="V88" s="2"/>
      <c r="W88" s="2"/>
      <c r="X88" s="2"/>
      <c r="Y88" s="2"/>
      <c r="Z88" s="2"/>
      <c r="AA88" s="2"/>
    </row>
    <row r="89">
      <c r="A89" s="54">
        <v>46029.0</v>
      </c>
      <c r="B89" s="52">
        <v>0.8104166666666667</v>
      </c>
      <c r="C89" s="52">
        <v>0.8236111111111111</v>
      </c>
      <c r="D89" s="3" t="s">
        <v>141</v>
      </c>
      <c r="E89" s="2"/>
      <c r="F89" s="2"/>
      <c r="G89" s="3" t="s">
        <v>32</v>
      </c>
      <c r="H89" s="3" t="s">
        <v>87</v>
      </c>
      <c r="I89" s="2"/>
      <c r="J89" s="53">
        <f t="shared" si="5"/>
        <v>0.01319444444</v>
      </c>
      <c r="K89" s="2"/>
      <c r="L89" s="2"/>
      <c r="M89" s="2"/>
      <c r="N89" s="2"/>
      <c r="O89" s="2"/>
      <c r="P89" s="2"/>
      <c r="Q89" s="2"/>
      <c r="R89" s="2"/>
      <c r="S89" s="2"/>
      <c r="T89" s="2"/>
      <c r="U89" s="2"/>
      <c r="V89" s="2"/>
      <c r="W89" s="2"/>
      <c r="X89" s="2"/>
      <c r="Y89" s="2"/>
      <c r="Z89" s="2"/>
      <c r="AA89" s="2"/>
    </row>
    <row r="90">
      <c r="A90" s="54">
        <v>46029.0</v>
      </c>
      <c r="B90" s="52">
        <v>0.8854166666666666</v>
      </c>
      <c r="C90" s="52">
        <v>0.9829050925925926</v>
      </c>
      <c r="D90" s="3" t="s">
        <v>150</v>
      </c>
      <c r="E90" s="2"/>
      <c r="F90" s="2"/>
      <c r="G90" s="3" t="s">
        <v>13</v>
      </c>
      <c r="H90" s="3" t="s">
        <v>87</v>
      </c>
      <c r="I90" s="2"/>
      <c r="J90" s="53">
        <f t="shared" si="5"/>
        <v>0.09748842593</v>
      </c>
      <c r="K90" s="2"/>
      <c r="L90" s="2"/>
      <c r="M90" s="2"/>
      <c r="N90" s="2"/>
      <c r="O90" s="2"/>
      <c r="P90" s="2"/>
      <c r="Q90" s="2"/>
      <c r="R90" s="2"/>
      <c r="S90" s="2"/>
      <c r="T90" s="2"/>
      <c r="U90" s="2"/>
      <c r="V90" s="2"/>
      <c r="W90" s="2"/>
      <c r="X90" s="2"/>
      <c r="Y90" s="2"/>
      <c r="Z90" s="2"/>
      <c r="AA90" s="2"/>
    </row>
    <row r="91">
      <c r="A91" s="54">
        <v>46045.0</v>
      </c>
      <c r="B91" s="52">
        <v>0.6013888888888889</v>
      </c>
      <c r="C91" s="52">
        <v>0.6373032407407407</v>
      </c>
      <c r="D91" s="3" t="s">
        <v>151</v>
      </c>
      <c r="E91" s="2"/>
      <c r="F91" s="3" t="s">
        <v>152</v>
      </c>
      <c r="G91" s="3" t="s">
        <v>32</v>
      </c>
      <c r="H91" s="3" t="s">
        <v>14</v>
      </c>
      <c r="I91" s="2"/>
      <c r="J91" s="53">
        <f t="shared" si="5"/>
        <v>0.03591435185</v>
      </c>
      <c r="K91" s="2"/>
      <c r="L91" s="2"/>
      <c r="M91" s="2"/>
      <c r="N91" s="2"/>
      <c r="O91" s="2"/>
      <c r="P91" s="2"/>
      <c r="Q91" s="2"/>
      <c r="R91" s="2"/>
      <c r="S91" s="2"/>
      <c r="T91" s="2"/>
      <c r="U91" s="2"/>
      <c r="V91" s="2"/>
      <c r="W91" s="2"/>
      <c r="X91" s="2"/>
      <c r="Y91" s="2"/>
      <c r="Z91" s="2"/>
      <c r="AA91" s="2"/>
    </row>
    <row r="92">
      <c r="A92" s="54">
        <v>46045.0</v>
      </c>
      <c r="B92" s="52">
        <v>0.6375</v>
      </c>
      <c r="C92" s="52">
        <v>0.7500925925925926</v>
      </c>
      <c r="D92" s="3" t="s">
        <v>153</v>
      </c>
      <c r="E92" s="3" t="s">
        <v>154</v>
      </c>
      <c r="F92" s="3" t="s">
        <v>155</v>
      </c>
      <c r="G92" s="3" t="s">
        <v>32</v>
      </c>
      <c r="H92" s="3" t="s">
        <v>14</v>
      </c>
      <c r="I92" s="2"/>
      <c r="J92" s="53">
        <f t="shared" si="5"/>
        <v>0.1125925926</v>
      </c>
      <c r="K92" s="2"/>
      <c r="L92" s="2"/>
      <c r="M92" s="2"/>
      <c r="N92" s="2"/>
      <c r="O92" s="2"/>
      <c r="P92" s="2"/>
      <c r="Q92" s="2"/>
      <c r="R92" s="2"/>
      <c r="S92" s="2"/>
      <c r="T92" s="2"/>
      <c r="U92" s="2"/>
      <c r="V92" s="2"/>
      <c r="W92" s="2"/>
      <c r="X92" s="2"/>
      <c r="Y92" s="2"/>
      <c r="Z92" s="2"/>
      <c r="AA92" s="2"/>
    </row>
    <row r="93">
      <c r="A93" s="54">
        <v>46046.0</v>
      </c>
      <c r="B93" s="52">
        <v>0.4166666666666667</v>
      </c>
      <c r="C93" s="52">
        <v>0.47857638888888887</v>
      </c>
      <c r="D93" s="3" t="s">
        <v>156</v>
      </c>
      <c r="E93" s="2"/>
      <c r="F93" s="2"/>
      <c r="G93" s="3" t="s">
        <v>32</v>
      </c>
      <c r="H93" s="3" t="s">
        <v>14</v>
      </c>
      <c r="I93" s="2"/>
      <c r="J93" s="53">
        <f t="shared" si="5"/>
        <v>0.06190972222</v>
      </c>
      <c r="K93" s="2"/>
      <c r="L93" s="2"/>
      <c r="M93" s="2"/>
      <c r="N93" s="2"/>
      <c r="O93" s="2"/>
      <c r="P93" s="2"/>
      <c r="Q93" s="2"/>
      <c r="R93" s="2"/>
      <c r="S93" s="2"/>
      <c r="T93" s="2"/>
      <c r="U93" s="2"/>
      <c r="V93" s="2"/>
      <c r="W93" s="2"/>
      <c r="X93" s="2"/>
      <c r="Y93" s="2"/>
      <c r="Z93" s="2"/>
      <c r="AA93" s="2"/>
    </row>
    <row r="94">
      <c r="A94" s="56">
        <v>46047.0</v>
      </c>
      <c r="B94" s="57">
        <v>0.6666666666666666</v>
      </c>
      <c r="C94" s="57">
        <v>0.7381944444444445</v>
      </c>
      <c r="D94" s="58" t="s">
        <v>157</v>
      </c>
      <c r="E94" s="58" t="s">
        <v>158</v>
      </c>
      <c r="G94" s="58" t="s">
        <v>13</v>
      </c>
      <c r="H94" s="58" t="s">
        <v>14</v>
      </c>
      <c r="I94" s="59"/>
      <c r="J94" s="57">
        <v>0.07291666666666667</v>
      </c>
      <c r="K94" s="60"/>
      <c r="L94" s="60"/>
      <c r="M94" s="60"/>
      <c r="N94" s="60"/>
      <c r="O94" s="60"/>
      <c r="P94" s="60"/>
      <c r="Q94" s="60"/>
      <c r="R94" s="60"/>
      <c r="S94" s="60"/>
      <c r="T94" s="60"/>
      <c r="U94" s="60"/>
      <c r="V94" s="60"/>
      <c r="W94" s="60"/>
      <c r="X94" s="60"/>
      <c r="Y94" s="60"/>
      <c r="Z94" s="60"/>
      <c r="AA94" s="60"/>
    </row>
    <row r="95">
      <c r="A95" s="54">
        <v>46047.0</v>
      </c>
      <c r="B95" s="52">
        <v>0.7513888888888889</v>
      </c>
      <c r="C95" s="52">
        <v>0.7553472222222222</v>
      </c>
      <c r="D95" s="3" t="s">
        <v>159</v>
      </c>
      <c r="E95" s="3" t="s">
        <v>160</v>
      </c>
      <c r="F95" s="2"/>
      <c r="G95" s="3" t="s">
        <v>32</v>
      </c>
      <c r="H95" s="3" t="s">
        <v>14</v>
      </c>
      <c r="I95" s="2"/>
      <c r="J95" s="53">
        <f t="shared" ref="J95:J104" si="6">IF(ISBLANK(C95),"",IF(RIGHT(C95,2)="h",TIMEVALUE(LEFT(C95,LEN(C95)-1)/24),C95-B95))</f>
        <v>0.003958333333</v>
      </c>
      <c r="K95" s="2"/>
      <c r="L95" s="2"/>
      <c r="M95" s="2"/>
      <c r="N95" s="2"/>
      <c r="O95" s="2"/>
      <c r="P95" s="2"/>
      <c r="Q95" s="2"/>
      <c r="R95" s="2"/>
      <c r="S95" s="2"/>
      <c r="T95" s="2"/>
      <c r="U95" s="2"/>
      <c r="V95" s="2"/>
      <c r="W95" s="2"/>
      <c r="X95" s="2"/>
      <c r="Y95" s="2"/>
      <c r="Z95" s="2"/>
      <c r="AA95" s="2"/>
    </row>
    <row r="96">
      <c r="A96" s="54">
        <v>46048.0</v>
      </c>
      <c r="B96" s="52">
        <v>0.6840277777777778</v>
      </c>
      <c r="C96" s="52">
        <v>0.7329629629629629</v>
      </c>
      <c r="D96" s="3" t="s">
        <v>161</v>
      </c>
      <c r="E96" s="2"/>
      <c r="F96" s="2"/>
      <c r="G96" s="3" t="s">
        <v>32</v>
      </c>
      <c r="H96" s="3" t="s">
        <v>14</v>
      </c>
      <c r="I96" s="2"/>
      <c r="J96" s="53">
        <f t="shared" si="6"/>
        <v>0.04893518519</v>
      </c>
      <c r="K96" s="2"/>
      <c r="L96" s="2"/>
      <c r="M96" s="2"/>
      <c r="N96" s="2"/>
      <c r="O96" s="2"/>
      <c r="P96" s="2"/>
      <c r="Q96" s="2"/>
      <c r="R96" s="2"/>
      <c r="S96" s="2"/>
      <c r="T96" s="2"/>
      <c r="U96" s="2"/>
      <c r="V96" s="2"/>
      <c r="W96" s="2"/>
      <c r="X96" s="2"/>
      <c r="Y96" s="2"/>
      <c r="Z96" s="2"/>
      <c r="AA96" s="2"/>
    </row>
    <row r="97">
      <c r="A97" s="54">
        <v>46050.0</v>
      </c>
      <c r="B97" s="52">
        <v>0.6506944444444445</v>
      </c>
      <c r="C97" s="52">
        <v>0.7018865740740741</v>
      </c>
      <c r="D97" s="3" t="s">
        <v>162</v>
      </c>
      <c r="E97" s="2"/>
      <c r="F97" s="2"/>
      <c r="G97" s="3" t="s">
        <v>32</v>
      </c>
      <c r="H97" s="3" t="s">
        <v>14</v>
      </c>
      <c r="I97" s="2"/>
      <c r="J97" s="53">
        <f t="shared" si="6"/>
        <v>0.05119212963</v>
      </c>
      <c r="K97" s="2"/>
      <c r="L97" s="2"/>
      <c r="M97" s="2"/>
      <c r="N97" s="2"/>
      <c r="O97" s="2"/>
      <c r="P97" s="2"/>
      <c r="Q97" s="2"/>
      <c r="R97" s="2"/>
      <c r="S97" s="2"/>
      <c r="T97" s="2"/>
      <c r="U97" s="2"/>
      <c r="V97" s="2"/>
      <c r="W97" s="2"/>
      <c r="X97" s="2"/>
      <c r="Y97" s="2"/>
      <c r="Z97" s="2"/>
      <c r="AA97" s="2"/>
    </row>
    <row r="98">
      <c r="A98" s="54">
        <v>46051.0</v>
      </c>
      <c r="B98" s="52">
        <v>0.6305555555555555</v>
      </c>
      <c r="C98" s="52">
        <v>0.66875</v>
      </c>
      <c r="D98" s="3" t="s">
        <v>163</v>
      </c>
      <c r="E98" s="3" t="s">
        <v>164</v>
      </c>
      <c r="F98" s="2"/>
      <c r="G98" s="3" t="s">
        <v>32</v>
      </c>
      <c r="H98" s="3" t="s">
        <v>14</v>
      </c>
      <c r="I98" s="2"/>
      <c r="J98" s="53">
        <f t="shared" si="6"/>
        <v>0.03819444444</v>
      </c>
      <c r="K98" s="2"/>
      <c r="L98" s="2"/>
      <c r="M98" s="2"/>
      <c r="N98" s="2"/>
      <c r="O98" s="2"/>
      <c r="P98" s="2"/>
      <c r="Q98" s="2"/>
      <c r="R98" s="2"/>
      <c r="S98" s="2"/>
      <c r="T98" s="2"/>
      <c r="U98" s="2"/>
      <c r="V98" s="2"/>
      <c r="W98" s="2"/>
      <c r="X98" s="2"/>
      <c r="Y98" s="2"/>
      <c r="Z98" s="2"/>
      <c r="AA98" s="2"/>
    </row>
    <row r="99">
      <c r="A99" s="54">
        <v>46053.0</v>
      </c>
      <c r="B99" s="52">
        <v>0.5854166666666667</v>
      </c>
      <c r="C99" s="52">
        <v>0.6833333333333333</v>
      </c>
      <c r="D99" s="3" t="s">
        <v>165</v>
      </c>
      <c r="E99" s="2"/>
      <c r="F99" s="2"/>
      <c r="G99" s="3" t="s">
        <v>32</v>
      </c>
      <c r="H99" s="3" t="s">
        <v>14</v>
      </c>
      <c r="I99" s="2"/>
      <c r="J99" s="53">
        <f t="shared" si="6"/>
        <v>0.09791666667</v>
      </c>
      <c r="K99" s="2"/>
      <c r="L99" s="2"/>
      <c r="M99" s="2"/>
      <c r="N99" s="2"/>
      <c r="O99" s="2"/>
      <c r="P99" s="2"/>
      <c r="Q99" s="2"/>
      <c r="R99" s="2"/>
      <c r="S99" s="2"/>
      <c r="T99" s="2"/>
      <c r="U99" s="2"/>
      <c r="V99" s="2"/>
      <c r="W99" s="2"/>
      <c r="X99" s="2"/>
      <c r="Y99" s="2"/>
      <c r="Z99" s="2"/>
      <c r="AA99" s="2"/>
    </row>
    <row r="100">
      <c r="A100" s="54">
        <v>46055.0</v>
      </c>
      <c r="B100" s="52">
        <v>0.6263888888888889</v>
      </c>
      <c r="C100" s="52">
        <v>0.8229166666666666</v>
      </c>
      <c r="D100" s="3" t="s">
        <v>166</v>
      </c>
      <c r="E100" s="2"/>
      <c r="F100" s="2"/>
      <c r="G100" s="3" t="s">
        <v>32</v>
      </c>
      <c r="H100" s="3" t="s">
        <v>14</v>
      </c>
      <c r="I100" s="2"/>
      <c r="J100" s="53">
        <f t="shared" si="6"/>
        <v>0.1965277778</v>
      </c>
      <c r="K100" s="2"/>
      <c r="L100" s="2"/>
      <c r="M100" s="2"/>
      <c r="N100" s="2"/>
      <c r="O100" s="2"/>
      <c r="P100" s="2"/>
      <c r="Q100" s="2"/>
      <c r="R100" s="2"/>
      <c r="S100" s="2"/>
      <c r="T100" s="2"/>
      <c r="U100" s="2"/>
      <c r="V100" s="2"/>
      <c r="W100" s="2"/>
      <c r="X100" s="2"/>
      <c r="Y100" s="2"/>
      <c r="Z100" s="2"/>
      <c r="AA100" s="2"/>
    </row>
    <row r="101">
      <c r="A101" s="54">
        <v>46055.0</v>
      </c>
      <c r="B101" s="52">
        <v>0.8558912037037038</v>
      </c>
      <c r="C101" s="52">
        <v>0.914224537037037</v>
      </c>
      <c r="D101" s="3" t="s">
        <v>167</v>
      </c>
      <c r="E101" s="2"/>
      <c r="F101" s="2"/>
      <c r="G101" s="3" t="s">
        <v>13</v>
      </c>
      <c r="H101" s="3" t="s">
        <v>58</v>
      </c>
      <c r="I101" s="2"/>
      <c r="J101" s="53">
        <f t="shared" si="6"/>
        <v>0.05833333333</v>
      </c>
      <c r="K101" s="2"/>
      <c r="L101" s="2"/>
      <c r="M101" s="2"/>
      <c r="N101" s="2"/>
      <c r="O101" s="2"/>
      <c r="P101" s="2"/>
      <c r="Q101" s="2"/>
      <c r="R101" s="2"/>
      <c r="S101" s="2"/>
      <c r="T101" s="2"/>
      <c r="U101" s="2"/>
      <c r="V101" s="2"/>
      <c r="W101" s="2"/>
      <c r="X101" s="2"/>
      <c r="Y101" s="2"/>
      <c r="Z101" s="2"/>
      <c r="AA101" s="2"/>
    </row>
    <row r="102">
      <c r="A102" s="54">
        <v>46056.0</v>
      </c>
      <c r="B102" s="52">
        <v>0.7083333333333334</v>
      </c>
      <c r="C102" s="52">
        <v>0.8201388888888889</v>
      </c>
      <c r="D102" s="3" t="s">
        <v>168</v>
      </c>
      <c r="E102" s="2"/>
      <c r="F102" s="2"/>
      <c r="G102" s="3" t="s">
        <v>32</v>
      </c>
      <c r="H102" s="3" t="s">
        <v>14</v>
      </c>
      <c r="I102" s="2"/>
      <c r="J102" s="53">
        <f t="shared" si="6"/>
        <v>0.1118055556</v>
      </c>
      <c r="K102" s="2"/>
      <c r="L102" s="2"/>
      <c r="M102" s="2"/>
      <c r="N102" s="2"/>
      <c r="O102" s="2"/>
      <c r="P102" s="2"/>
      <c r="Q102" s="2"/>
      <c r="R102" s="2"/>
      <c r="S102" s="2"/>
      <c r="T102" s="2"/>
      <c r="U102" s="2"/>
      <c r="V102" s="2"/>
      <c r="W102" s="2"/>
      <c r="X102" s="2"/>
      <c r="Y102" s="2"/>
      <c r="Z102" s="2"/>
      <c r="AA102" s="2"/>
    </row>
    <row r="103">
      <c r="A103" s="54">
        <v>46057.0</v>
      </c>
      <c r="B103" s="52">
        <v>0.625</v>
      </c>
      <c r="C103" s="52">
        <v>0.6569444444444444</v>
      </c>
      <c r="D103" s="3" t="s">
        <v>169</v>
      </c>
      <c r="E103" s="2"/>
      <c r="F103" s="2"/>
      <c r="G103" s="3" t="s">
        <v>32</v>
      </c>
      <c r="H103" s="3" t="s">
        <v>14</v>
      </c>
      <c r="I103" s="2"/>
      <c r="J103" s="53">
        <f t="shared" si="6"/>
        <v>0.03194444444</v>
      </c>
      <c r="K103" s="2"/>
      <c r="L103" s="2"/>
      <c r="M103" s="2"/>
      <c r="N103" s="2"/>
      <c r="O103" s="2"/>
      <c r="P103" s="2"/>
      <c r="Q103" s="2"/>
      <c r="R103" s="2"/>
      <c r="S103" s="2"/>
      <c r="T103" s="2"/>
      <c r="U103" s="2"/>
      <c r="V103" s="2"/>
      <c r="W103" s="2"/>
      <c r="X103" s="2"/>
      <c r="Y103" s="2"/>
      <c r="Z103" s="2"/>
      <c r="AA103" s="2"/>
    </row>
    <row r="104">
      <c r="A104" s="54">
        <v>46058.0</v>
      </c>
      <c r="B104" s="52">
        <v>0.8333333333333334</v>
      </c>
      <c r="C104" s="52">
        <v>0.9699074074074074</v>
      </c>
      <c r="D104" s="3" t="s">
        <v>170</v>
      </c>
      <c r="E104" s="3" t="s">
        <v>171</v>
      </c>
      <c r="F104" s="2"/>
      <c r="G104" s="3" t="s">
        <v>13</v>
      </c>
      <c r="H104" s="3" t="s">
        <v>36</v>
      </c>
      <c r="I104" s="2"/>
      <c r="J104" s="53">
        <f t="shared" si="6"/>
        <v>0.1365740741</v>
      </c>
      <c r="K104" s="2"/>
      <c r="L104" s="2"/>
      <c r="M104" s="2"/>
      <c r="N104" s="2"/>
      <c r="O104" s="2"/>
      <c r="P104" s="2"/>
      <c r="Q104" s="2"/>
      <c r="R104" s="2"/>
      <c r="S104" s="2"/>
      <c r="T104" s="2"/>
      <c r="U104" s="2"/>
      <c r="V104" s="2"/>
      <c r="W104" s="2"/>
      <c r="X104" s="2"/>
      <c r="Y104" s="2"/>
      <c r="Z104" s="2"/>
      <c r="AA104" s="2"/>
    </row>
    <row r="105">
      <c r="A105" s="54">
        <v>46060.0</v>
      </c>
      <c r="B105" s="52">
        <v>0.6666666666666666</v>
      </c>
      <c r="C105" s="52">
        <v>0.9354050925925926</v>
      </c>
      <c r="D105" s="3" t="s">
        <v>172</v>
      </c>
      <c r="E105" s="3" t="s">
        <v>173</v>
      </c>
      <c r="F105" s="3" t="s">
        <v>174</v>
      </c>
      <c r="G105" s="3" t="s">
        <v>13</v>
      </c>
      <c r="H105" s="3" t="s">
        <v>14</v>
      </c>
      <c r="I105" s="2"/>
      <c r="J105" s="53">
        <f>IF(ISBLANK(C105),"",IF(RIGHT(C105,2)="h",TIMEVALUE(LEFT(C105,LEN(C105)-1)/24),C105-B105))</f>
        <v>0.2687384259</v>
      </c>
      <c r="K105" s="2"/>
      <c r="L105" s="2"/>
      <c r="M105" s="2"/>
      <c r="N105" s="2"/>
      <c r="O105" s="2"/>
      <c r="P105" s="2"/>
      <c r="Q105" s="2"/>
      <c r="R105" s="2"/>
      <c r="S105" s="2"/>
      <c r="T105" s="2"/>
      <c r="U105" s="2"/>
      <c r="V105" s="2"/>
      <c r="W105" s="2"/>
      <c r="X105" s="2"/>
      <c r="Y105" s="2"/>
      <c r="Z105" s="2"/>
      <c r="AA105" s="2"/>
    </row>
    <row r="106">
      <c r="A106" s="54">
        <v>46060.0</v>
      </c>
      <c r="B106" s="52">
        <v>0.9375</v>
      </c>
      <c r="C106" s="52">
        <v>0.0</v>
      </c>
      <c r="D106" s="3" t="s">
        <v>175</v>
      </c>
      <c r="E106" s="3" t="s">
        <v>176</v>
      </c>
      <c r="F106" s="3" t="s">
        <v>177</v>
      </c>
      <c r="G106" s="3" t="s">
        <v>13</v>
      </c>
      <c r="H106" s="3" t="s">
        <v>14</v>
      </c>
      <c r="I106" s="2"/>
      <c r="J106" s="53">
        <f t="shared" ref="J106:J127" si="7">IF(ISBLANK(C106),"",IF(RIGHT(C106,2)="h",TIMEVALUE(LEFT(C106,LEN(C106)-1)/24),C106-B106))</f>
        <v>-0.9375</v>
      </c>
      <c r="K106" s="2"/>
      <c r="L106" s="2"/>
      <c r="M106" s="2"/>
      <c r="N106" s="2"/>
      <c r="O106" s="2"/>
      <c r="P106" s="2"/>
      <c r="Q106" s="2"/>
      <c r="R106" s="2"/>
      <c r="S106" s="2"/>
      <c r="T106" s="2"/>
      <c r="U106" s="2"/>
      <c r="V106" s="2"/>
      <c r="W106" s="2"/>
      <c r="X106" s="2"/>
      <c r="Y106" s="2"/>
      <c r="Z106" s="2"/>
      <c r="AA106" s="2"/>
    </row>
    <row r="107">
      <c r="A107" s="54">
        <v>46061.0</v>
      </c>
      <c r="B107" s="52">
        <v>0.9375</v>
      </c>
      <c r="C107" s="52">
        <v>0.02505787037037037</v>
      </c>
      <c r="D107" s="3" t="s">
        <v>175</v>
      </c>
      <c r="E107" s="3" t="s">
        <v>176</v>
      </c>
      <c r="F107" s="3" t="s">
        <v>177</v>
      </c>
      <c r="G107" s="3" t="s">
        <v>13</v>
      </c>
      <c r="H107" s="3" t="s">
        <v>14</v>
      </c>
      <c r="I107" s="2"/>
      <c r="J107" s="53">
        <f t="shared" si="7"/>
        <v>-0.9124421296</v>
      </c>
      <c r="K107" s="2"/>
      <c r="L107" s="2"/>
      <c r="M107" s="2"/>
      <c r="N107" s="2"/>
      <c r="O107" s="2"/>
      <c r="P107" s="2"/>
      <c r="Q107" s="2"/>
      <c r="R107" s="2"/>
      <c r="S107" s="2"/>
      <c r="T107" s="2"/>
      <c r="U107" s="2"/>
      <c r="V107" s="2"/>
      <c r="W107" s="2"/>
      <c r="X107" s="2"/>
      <c r="Y107" s="2"/>
      <c r="Z107" s="2"/>
      <c r="AA107" s="2"/>
    </row>
    <row r="108">
      <c r="A108" s="54">
        <v>46061.0</v>
      </c>
      <c r="B108" s="52">
        <v>0.5138888888888888</v>
      </c>
      <c r="C108" s="52">
        <v>0.6111111111111112</v>
      </c>
      <c r="D108" s="3" t="s">
        <v>178</v>
      </c>
      <c r="E108" s="2"/>
      <c r="F108" s="2"/>
      <c r="G108" s="3" t="s">
        <v>13</v>
      </c>
      <c r="H108" s="3" t="s">
        <v>14</v>
      </c>
      <c r="I108" s="2"/>
      <c r="J108" s="53">
        <f t="shared" si="7"/>
        <v>0.09722222222</v>
      </c>
      <c r="K108" s="2"/>
      <c r="L108" s="2"/>
      <c r="M108" s="2"/>
      <c r="N108" s="2"/>
      <c r="O108" s="2"/>
      <c r="P108" s="2"/>
      <c r="Q108" s="2"/>
      <c r="R108" s="2"/>
      <c r="S108" s="2"/>
      <c r="T108" s="2"/>
      <c r="U108" s="2"/>
      <c r="V108" s="2"/>
      <c r="W108" s="2"/>
      <c r="X108" s="2"/>
      <c r="Y108" s="2"/>
      <c r="Z108" s="2"/>
      <c r="AA108" s="2"/>
    </row>
    <row r="109">
      <c r="A109" s="54">
        <v>46061.0</v>
      </c>
      <c r="B109" s="52">
        <v>0.7708333333333334</v>
      </c>
      <c r="C109" s="52">
        <v>0.9166666666666666</v>
      </c>
      <c r="D109" s="3" t="s">
        <v>179</v>
      </c>
      <c r="E109" s="2"/>
      <c r="F109" s="2"/>
      <c r="G109" s="3" t="s">
        <v>13</v>
      </c>
      <c r="H109" s="3" t="s">
        <v>14</v>
      </c>
      <c r="I109" s="2"/>
      <c r="J109" s="53">
        <f t="shared" si="7"/>
        <v>0.1458333333</v>
      </c>
      <c r="K109" s="2"/>
      <c r="L109" s="2"/>
      <c r="M109" s="2"/>
      <c r="N109" s="2"/>
      <c r="O109" s="2"/>
      <c r="P109" s="2"/>
      <c r="Q109" s="2"/>
      <c r="R109" s="2"/>
      <c r="S109" s="2"/>
      <c r="T109" s="2"/>
      <c r="U109" s="2"/>
      <c r="V109" s="2"/>
      <c r="W109" s="2"/>
      <c r="X109" s="2"/>
      <c r="Y109" s="2"/>
      <c r="Z109" s="2"/>
      <c r="AA109" s="2"/>
    </row>
    <row r="110">
      <c r="A110" s="54">
        <v>46062.0</v>
      </c>
      <c r="B110" s="52">
        <v>0.6041666666666666</v>
      </c>
      <c r="C110" s="52">
        <v>0.7430555555555556</v>
      </c>
      <c r="D110" s="3" t="s">
        <v>180</v>
      </c>
      <c r="E110" s="2"/>
      <c r="F110" s="2"/>
      <c r="G110" s="3" t="s">
        <v>13</v>
      </c>
      <c r="H110" s="3" t="s">
        <v>14</v>
      </c>
      <c r="I110" s="2"/>
      <c r="J110" s="53">
        <f t="shared" si="7"/>
        <v>0.1388888889</v>
      </c>
      <c r="K110" s="2"/>
      <c r="L110" s="2"/>
      <c r="M110" s="2"/>
      <c r="N110" s="2"/>
      <c r="O110" s="2"/>
      <c r="P110" s="2"/>
      <c r="Q110" s="2"/>
      <c r="R110" s="2"/>
      <c r="S110" s="2"/>
      <c r="T110" s="2"/>
      <c r="U110" s="2"/>
      <c r="V110" s="2"/>
      <c r="W110" s="2"/>
      <c r="X110" s="2"/>
      <c r="Y110" s="2"/>
      <c r="Z110" s="2"/>
      <c r="AA110" s="2"/>
    </row>
    <row r="111">
      <c r="A111" s="54">
        <v>46070.0</v>
      </c>
      <c r="B111" s="52">
        <v>0.4583333333333333</v>
      </c>
      <c r="C111" s="52">
        <v>0.5902893518518518</v>
      </c>
      <c r="D111" s="3" t="s">
        <v>181</v>
      </c>
      <c r="E111" s="2"/>
      <c r="F111" s="2"/>
      <c r="G111" s="3" t="s">
        <v>32</v>
      </c>
      <c r="H111" s="3" t="s">
        <v>14</v>
      </c>
      <c r="I111" s="2"/>
      <c r="J111" s="53">
        <f t="shared" si="7"/>
        <v>0.1319560185</v>
      </c>
      <c r="K111" s="2"/>
      <c r="L111" s="2"/>
      <c r="M111" s="2"/>
      <c r="N111" s="2"/>
      <c r="O111" s="2"/>
      <c r="P111" s="2"/>
      <c r="Q111" s="2"/>
      <c r="R111" s="2"/>
      <c r="S111" s="2"/>
      <c r="T111" s="2"/>
      <c r="U111" s="2"/>
      <c r="V111" s="2"/>
      <c r="W111" s="2"/>
      <c r="X111" s="2"/>
      <c r="Y111" s="2"/>
      <c r="Z111" s="2"/>
      <c r="AA111" s="2"/>
    </row>
    <row r="112">
      <c r="A112" s="54">
        <v>46063.0</v>
      </c>
      <c r="B112" s="52">
        <v>0.7569444444444444</v>
      </c>
      <c r="C112" s="52">
        <v>0.9166666666666666</v>
      </c>
      <c r="D112" s="3" t="s">
        <v>182</v>
      </c>
      <c r="E112" s="2"/>
      <c r="F112" s="2"/>
      <c r="G112" s="3" t="s">
        <v>17</v>
      </c>
      <c r="H112" s="3" t="s">
        <v>58</v>
      </c>
      <c r="I112" s="2"/>
      <c r="J112" s="53">
        <f t="shared" si="7"/>
        <v>0.1597222222</v>
      </c>
      <c r="K112" s="2"/>
      <c r="L112" s="2"/>
      <c r="M112" s="2"/>
      <c r="N112" s="2"/>
      <c r="O112" s="2"/>
      <c r="P112" s="2"/>
      <c r="Q112" s="2"/>
      <c r="R112" s="2"/>
      <c r="S112" s="2"/>
      <c r="T112" s="2"/>
      <c r="U112" s="2"/>
      <c r="V112" s="2"/>
      <c r="W112" s="2"/>
      <c r="X112" s="2"/>
      <c r="Y112" s="2"/>
      <c r="Z112" s="2"/>
      <c r="AA112" s="2"/>
    </row>
    <row r="113">
      <c r="A113" s="54">
        <v>46085.0</v>
      </c>
      <c r="B113" s="52">
        <v>0.71875</v>
      </c>
      <c r="C113" s="52">
        <v>0.7625</v>
      </c>
      <c r="D113" s="3" t="s">
        <v>183</v>
      </c>
      <c r="E113" s="3" t="s">
        <v>184</v>
      </c>
      <c r="F113" s="2"/>
      <c r="G113" s="3" t="s">
        <v>17</v>
      </c>
      <c r="H113" s="3" t="s">
        <v>58</v>
      </c>
      <c r="I113" s="2"/>
      <c r="J113" s="53">
        <f t="shared" si="7"/>
        <v>0.04375</v>
      </c>
      <c r="K113" s="2"/>
      <c r="L113" s="2"/>
      <c r="M113" s="2"/>
      <c r="N113" s="2"/>
      <c r="O113" s="2"/>
      <c r="P113" s="2"/>
      <c r="Q113" s="2"/>
      <c r="R113" s="2"/>
      <c r="S113" s="2"/>
      <c r="T113" s="2"/>
      <c r="U113" s="2"/>
      <c r="V113" s="2"/>
      <c r="W113" s="2"/>
      <c r="X113" s="2"/>
      <c r="Y113" s="2"/>
      <c r="Z113" s="2"/>
      <c r="AA113" s="2"/>
    </row>
    <row r="114">
      <c r="A114" s="54">
        <v>46085.0</v>
      </c>
      <c r="B114" s="52">
        <v>0.625</v>
      </c>
      <c r="C114" s="52">
        <v>0.7846527777777778</v>
      </c>
      <c r="D114" s="3" t="s">
        <v>185</v>
      </c>
      <c r="E114" s="2"/>
      <c r="F114" s="2"/>
      <c r="G114" s="3" t="s">
        <v>32</v>
      </c>
      <c r="H114" s="3" t="s">
        <v>14</v>
      </c>
      <c r="I114" s="2"/>
      <c r="J114" s="53">
        <f t="shared" si="7"/>
        <v>0.1596527778</v>
      </c>
      <c r="K114" s="2"/>
      <c r="L114" s="2"/>
      <c r="M114" s="2"/>
      <c r="N114" s="2"/>
      <c r="O114" s="2"/>
      <c r="P114" s="2"/>
      <c r="Q114" s="2"/>
      <c r="R114" s="2"/>
      <c r="S114" s="2"/>
      <c r="T114" s="2"/>
      <c r="U114" s="2"/>
      <c r="V114" s="2"/>
      <c r="W114" s="2"/>
      <c r="X114" s="2"/>
      <c r="Y114" s="2"/>
      <c r="Z114" s="2"/>
      <c r="AA114" s="2"/>
    </row>
    <row r="115">
      <c r="A115" s="54">
        <v>46095.0</v>
      </c>
      <c r="B115" s="52">
        <v>0.3958333333333333</v>
      </c>
      <c r="C115" s="52">
        <v>0.5847222222222223</v>
      </c>
      <c r="D115" s="3" t="s">
        <v>186</v>
      </c>
      <c r="E115" s="2"/>
      <c r="F115" s="2"/>
      <c r="G115" s="3" t="s">
        <v>32</v>
      </c>
      <c r="H115" s="3" t="s">
        <v>14</v>
      </c>
      <c r="I115" s="2"/>
      <c r="J115" s="53">
        <f t="shared" si="7"/>
        <v>0.1888888889</v>
      </c>
      <c r="K115" s="2"/>
      <c r="L115" s="2"/>
      <c r="M115" s="2"/>
      <c r="N115" s="2"/>
      <c r="O115" s="2"/>
      <c r="P115" s="2"/>
      <c r="Q115" s="2"/>
      <c r="R115" s="2"/>
      <c r="S115" s="2"/>
      <c r="T115" s="2"/>
      <c r="U115" s="2"/>
      <c r="V115" s="2"/>
      <c r="W115" s="2"/>
      <c r="X115" s="2"/>
      <c r="Y115" s="2"/>
      <c r="Z115" s="2"/>
      <c r="AA115" s="2"/>
    </row>
    <row r="116">
      <c r="A116" s="54">
        <v>46096.0</v>
      </c>
      <c r="B116" s="52">
        <v>0.44513888888888886</v>
      </c>
      <c r="C116" s="52">
        <v>0.4940277777777778</v>
      </c>
      <c r="D116" s="3" t="s">
        <v>187</v>
      </c>
      <c r="E116" s="3" t="s">
        <v>188</v>
      </c>
      <c r="F116" s="2"/>
      <c r="G116" s="3" t="s">
        <v>32</v>
      </c>
      <c r="H116" s="3" t="s">
        <v>14</v>
      </c>
      <c r="I116" s="2"/>
      <c r="J116" s="53">
        <f t="shared" si="7"/>
        <v>0.04888888889</v>
      </c>
      <c r="K116" s="2"/>
      <c r="L116" s="2"/>
      <c r="M116" s="2"/>
      <c r="N116" s="2"/>
      <c r="O116" s="2"/>
      <c r="P116" s="2"/>
      <c r="Q116" s="2"/>
      <c r="R116" s="2"/>
      <c r="S116" s="2"/>
      <c r="T116" s="2"/>
      <c r="U116" s="2"/>
      <c r="V116" s="2"/>
      <c r="W116" s="2"/>
      <c r="X116" s="2"/>
      <c r="Y116" s="2"/>
      <c r="Z116" s="2"/>
      <c r="AA116" s="2"/>
    </row>
    <row r="117">
      <c r="A117" s="54">
        <v>46096.0</v>
      </c>
      <c r="B117" s="52">
        <v>0.6243055555555556</v>
      </c>
      <c r="C117" s="52">
        <v>0.6553703703703704</v>
      </c>
      <c r="D117" s="3" t="s">
        <v>189</v>
      </c>
      <c r="E117" s="3" t="s">
        <v>190</v>
      </c>
      <c r="F117" s="2"/>
      <c r="G117" s="3" t="s">
        <v>32</v>
      </c>
      <c r="H117" s="3" t="s">
        <v>14</v>
      </c>
      <c r="I117" s="2"/>
      <c r="J117" s="53">
        <f t="shared" si="7"/>
        <v>0.03106481481</v>
      </c>
      <c r="K117" s="2"/>
      <c r="L117" s="2"/>
      <c r="M117" s="2"/>
      <c r="N117" s="2"/>
      <c r="O117" s="2"/>
      <c r="P117" s="2"/>
      <c r="Q117" s="2"/>
      <c r="R117" s="2"/>
      <c r="S117" s="2"/>
      <c r="T117" s="2"/>
      <c r="U117" s="2"/>
      <c r="V117" s="2"/>
      <c r="W117" s="2"/>
      <c r="X117" s="2"/>
      <c r="Y117" s="2"/>
      <c r="Z117" s="2"/>
      <c r="AA117" s="2"/>
    </row>
    <row r="118">
      <c r="A118" s="54">
        <v>46097.0</v>
      </c>
      <c r="B118" s="52">
        <v>0.5416666666666666</v>
      </c>
      <c r="C118" s="52">
        <v>0.6772685185185185</v>
      </c>
      <c r="D118" s="3" t="s">
        <v>191</v>
      </c>
      <c r="E118" s="2"/>
      <c r="F118" s="2"/>
      <c r="G118" s="3" t="s">
        <v>32</v>
      </c>
      <c r="H118" s="3" t="s">
        <v>14</v>
      </c>
      <c r="I118" s="2"/>
      <c r="J118" s="53">
        <f t="shared" si="7"/>
        <v>0.1356018519</v>
      </c>
      <c r="K118" s="2"/>
      <c r="L118" s="2"/>
      <c r="M118" s="2"/>
      <c r="N118" s="2"/>
      <c r="O118" s="2"/>
      <c r="P118" s="2"/>
      <c r="Q118" s="2"/>
      <c r="R118" s="2"/>
      <c r="S118" s="2"/>
      <c r="T118" s="2"/>
      <c r="U118" s="2"/>
      <c r="V118" s="2"/>
      <c r="W118" s="2"/>
      <c r="X118" s="2"/>
      <c r="Y118" s="2"/>
      <c r="Z118" s="2"/>
      <c r="AA118" s="2"/>
    </row>
    <row r="119">
      <c r="A119" s="54">
        <v>46104.0</v>
      </c>
      <c r="B119" s="52">
        <v>0.625</v>
      </c>
      <c r="C119" s="52">
        <v>0.7291666666666666</v>
      </c>
      <c r="D119" s="3" t="s">
        <v>192</v>
      </c>
      <c r="E119" s="2"/>
      <c r="F119" s="2"/>
      <c r="G119" s="3" t="s">
        <v>17</v>
      </c>
      <c r="H119" s="3" t="s">
        <v>14</v>
      </c>
      <c r="I119" s="2"/>
      <c r="J119" s="53">
        <f t="shared" si="7"/>
        <v>0.1041666667</v>
      </c>
      <c r="K119" s="2"/>
      <c r="L119" s="2"/>
      <c r="M119" s="2"/>
      <c r="N119" s="2"/>
      <c r="O119" s="2"/>
      <c r="P119" s="2"/>
      <c r="Q119" s="2"/>
      <c r="R119" s="2"/>
      <c r="S119" s="2"/>
      <c r="T119" s="2"/>
      <c r="U119" s="2"/>
      <c r="V119" s="2"/>
      <c r="W119" s="2"/>
      <c r="X119" s="2"/>
      <c r="Y119" s="2"/>
      <c r="Z119" s="2"/>
      <c r="AA119" s="2"/>
    </row>
    <row r="120">
      <c r="A120" s="54">
        <v>46131.0</v>
      </c>
      <c r="B120" s="52">
        <v>0.5208333333333334</v>
      </c>
      <c r="C120" s="52">
        <v>0.6412152777777778</v>
      </c>
      <c r="D120" s="3" t="s">
        <v>193</v>
      </c>
      <c r="E120" s="2"/>
      <c r="F120" s="2"/>
      <c r="G120" s="3" t="s">
        <v>32</v>
      </c>
      <c r="H120" s="3" t="s">
        <v>63</v>
      </c>
      <c r="I120" s="2"/>
      <c r="J120" s="53">
        <f t="shared" si="7"/>
        <v>0.1203819444</v>
      </c>
      <c r="K120" s="2"/>
      <c r="L120" s="2"/>
      <c r="M120" s="2"/>
      <c r="N120" s="2"/>
      <c r="O120" s="2"/>
      <c r="P120" s="2"/>
      <c r="Q120" s="2"/>
      <c r="R120" s="2"/>
      <c r="S120" s="2"/>
      <c r="T120" s="2"/>
      <c r="U120" s="2"/>
      <c r="V120" s="2"/>
      <c r="W120" s="2"/>
      <c r="X120" s="2"/>
      <c r="Y120" s="2"/>
      <c r="Z120" s="2"/>
      <c r="AA120" s="2"/>
    </row>
    <row r="121">
      <c r="A121" s="54">
        <v>46133.0</v>
      </c>
      <c r="B121" s="52">
        <v>0.7784722222222222</v>
      </c>
      <c r="C121" s="52">
        <v>0.8815625</v>
      </c>
      <c r="D121" s="3" t="s">
        <v>194</v>
      </c>
      <c r="E121" s="2"/>
      <c r="F121" s="2"/>
      <c r="G121" s="3" t="s">
        <v>32</v>
      </c>
      <c r="H121" s="3" t="s">
        <v>63</v>
      </c>
      <c r="I121" s="2"/>
      <c r="J121" s="53">
        <f t="shared" si="7"/>
        <v>0.1030902778</v>
      </c>
      <c r="K121" s="2"/>
      <c r="L121" s="2"/>
      <c r="M121" s="2"/>
      <c r="N121" s="2"/>
      <c r="O121" s="2"/>
      <c r="P121" s="2"/>
      <c r="Q121" s="2"/>
      <c r="R121" s="2"/>
      <c r="S121" s="2"/>
      <c r="T121" s="2"/>
      <c r="U121" s="2"/>
      <c r="V121" s="2"/>
      <c r="W121" s="2"/>
      <c r="X121" s="2"/>
      <c r="Y121" s="2"/>
      <c r="Z121" s="2"/>
      <c r="AA121" s="2"/>
    </row>
    <row r="122">
      <c r="A122" s="54">
        <v>46134.0</v>
      </c>
      <c r="B122" s="52">
        <v>0.8159722222222222</v>
      </c>
      <c r="C122" s="52">
        <v>0.8375</v>
      </c>
      <c r="D122" s="3" t="s">
        <v>195</v>
      </c>
      <c r="E122" s="2"/>
      <c r="F122" s="2"/>
      <c r="G122" s="3" t="s">
        <v>32</v>
      </c>
      <c r="H122" s="3" t="s">
        <v>63</v>
      </c>
      <c r="I122" s="2"/>
      <c r="J122" s="53">
        <f t="shared" si="7"/>
        <v>0.02152777778</v>
      </c>
      <c r="K122" s="2"/>
      <c r="L122" s="2"/>
      <c r="M122" s="2"/>
      <c r="N122" s="2"/>
      <c r="O122" s="2"/>
      <c r="P122" s="2"/>
      <c r="Q122" s="2"/>
      <c r="R122" s="2"/>
      <c r="S122" s="2"/>
      <c r="T122" s="2"/>
      <c r="U122" s="2"/>
      <c r="V122" s="2"/>
      <c r="W122" s="2"/>
      <c r="X122" s="2"/>
      <c r="Y122" s="2"/>
      <c r="Z122" s="2"/>
      <c r="AA122" s="2"/>
    </row>
    <row r="123">
      <c r="A123" s="54">
        <v>46139.0</v>
      </c>
      <c r="B123" s="52">
        <v>0.7277777777777777</v>
      </c>
      <c r="C123" s="52">
        <v>0.7859143518518519</v>
      </c>
      <c r="D123" s="3" t="s">
        <v>196</v>
      </c>
      <c r="E123" s="2"/>
      <c r="F123" s="2"/>
      <c r="G123" s="3" t="s">
        <v>32</v>
      </c>
      <c r="H123" s="3" t="s">
        <v>63</v>
      </c>
      <c r="I123" s="2"/>
      <c r="J123" s="53">
        <f t="shared" si="7"/>
        <v>0.05813657407</v>
      </c>
      <c r="K123" s="2"/>
      <c r="L123" s="2"/>
      <c r="M123" s="2"/>
      <c r="N123" s="2"/>
      <c r="O123" s="2"/>
      <c r="P123" s="2"/>
      <c r="Q123" s="2"/>
      <c r="R123" s="2"/>
      <c r="S123" s="2"/>
      <c r="T123" s="2"/>
      <c r="U123" s="2"/>
      <c r="V123" s="2"/>
      <c r="W123" s="2"/>
      <c r="X123" s="2"/>
      <c r="Y123" s="2"/>
      <c r="Z123" s="2"/>
      <c r="AA123" s="2"/>
    </row>
    <row r="124">
      <c r="A124" s="54">
        <v>46140.0</v>
      </c>
      <c r="B124" s="52">
        <v>0.7604166666666666</v>
      </c>
      <c r="C124" s="52">
        <v>0.8145833333333333</v>
      </c>
      <c r="D124" s="3" t="s">
        <v>197</v>
      </c>
      <c r="E124" s="3" t="s">
        <v>198</v>
      </c>
      <c r="F124" s="2"/>
      <c r="G124" s="3" t="s">
        <v>32</v>
      </c>
      <c r="H124" s="3" t="s">
        <v>63</v>
      </c>
      <c r="I124" s="2"/>
      <c r="J124" s="53">
        <f t="shared" si="7"/>
        <v>0.05416666667</v>
      </c>
      <c r="K124" s="2"/>
      <c r="L124" s="2"/>
      <c r="M124" s="2"/>
      <c r="N124" s="2"/>
      <c r="O124" s="2"/>
      <c r="P124" s="2"/>
      <c r="Q124" s="2"/>
      <c r="R124" s="2"/>
      <c r="S124" s="2"/>
      <c r="T124" s="2"/>
      <c r="U124" s="2"/>
      <c r="V124" s="2"/>
      <c r="W124" s="2"/>
      <c r="X124" s="2"/>
      <c r="Y124" s="2"/>
      <c r="Z124" s="2"/>
      <c r="AA124" s="2"/>
    </row>
    <row r="125">
      <c r="A125" s="54">
        <v>46170.0</v>
      </c>
      <c r="B125" s="52">
        <v>0.4166666666666667</v>
      </c>
      <c r="C125" s="52">
        <v>0.59375</v>
      </c>
      <c r="D125" s="3" t="s">
        <v>199</v>
      </c>
      <c r="E125" s="2"/>
      <c r="F125" s="2"/>
      <c r="G125" s="3" t="s">
        <v>17</v>
      </c>
      <c r="H125" s="3" t="s">
        <v>14</v>
      </c>
      <c r="I125" s="2"/>
      <c r="J125" s="53">
        <f t="shared" si="7"/>
        <v>0.1770833333</v>
      </c>
      <c r="K125" s="2"/>
      <c r="L125" s="2"/>
      <c r="M125" s="2"/>
      <c r="N125" s="2"/>
      <c r="O125" s="2"/>
      <c r="P125" s="2"/>
      <c r="Q125" s="2"/>
      <c r="R125" s="2"/>
      <c r="S125" s="2"/>
      <c r="T125" s="2"/>
      <c r="U125" s="2"/>
      <c r="V125" s="2"/>
      <c r="W125" s="2"/>
      <c r="X125" s="2"/>
      <c r="Y125" s="2"/>
      <c r="Z125" s="2"/>
      <c r="AA125" s="2"/>
    </row>
    <row r="126">
      <c r="A126" s="54">
        <v>46206.0</v>
      </c>
      <c r="B126" s="52">
        <v>0.6708333333333333</v>
      </c>
      <c r="C126" s="52">
        <v>0.7125</v>
      </c>
      <c r="D126" s="3" t="s">
        <v>200</v>
      </c>
      <c r="E126" s="2"/>
      <c r="F126" s="2"/>
      <c r="G126" s="3" t="s">
        <v>32</v>
      </c>
      <c r="H126" s="3" t="s">
        <v>14</v>
      </c>
      <c r="I126" s="2"/>
      <c r="J126" s="53">
        <f t="shared" si="7"/>
        <v>0.04166666667</v>
      </c>
      <c r="K126" s="2"/>
      <c r="L126" s="2"/>
      <c r="M126" s="2"/>
      <c r="N126" s="2"/>
      <c r="O126" s="2"/>
      <c r="P126" s="2"/>
      <c r="Q126" s="2"/>
      <c r="R126" s="2"/>
      <c r="S126" s="2"/>
      <c r="T126" s="2"/>
      <c r="U126" s="2"/>
      <c r="V126" s="2"/>
      <c r="W126" s="2"/>
      <c r="X126" s="2"/>
      <c r="Y126" s="2"/>
      <c r="Z126" s="2"/>
      <c r="AA126" s="2"/>
    </row>
    <row r="127">
      <c r="A127" s="54">
        <v>46211.0</v>
      </c>
      <c r="B127" s="52">
        <v>0.53125</v>
      </c>
      <c r="C127" s="52">
        <v>0.6736111111111112</v>
      </c>
      <c r="D127" s="3" t="s">
        <v>201</v>
      </c>
      <c r="E127" s="2"/>
      <c r="F127" s="2"/>
      <c r="G127" s="3" t="s">
        <v>17</v>
      </c>
      <c r="H127" s="3" t="s">
        <v>14</v>
      </c>
      <c r="I127" s="2"/>
      <c r="J127" s="53">
        <f t="shared" si="7"/>
        <v>0.1423611111</v>
      </c>
      <c r="K127" s="2"/>
      <c r="L127" s="2"/>
      <c r="M127" s="2"/>
      <c r="N127" s="2"/>
      <c r="O127" s="2"/>
      <c r="P127" s="2"/>
      <c r="Q127" s="2"/>
      <c r="R127" s="2"/>
      <c r="S127" s="2"/>
      <c r="T127" s="2"/>
      <c r="U127" s="2"/>
      <c r="V127" s="2"/>
      <c r="W127" s="2"/>
      <c r="X127" s="2"/>
      <c r="Y127" s="2"/>
      <c r="Z127" s="2"/>
      <c r="AA127" s="2"/>
    </row>
    <row r="128">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row>
    <row r="972">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row>
    <row r="974">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row>
    <row r="976">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row>
    <row r="978">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row>
    <row r="980">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row>
    <row r="982">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row>
    <row r="983">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row>
    <row r="984">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row>
    <row r="985">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row>
    <row r="986">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row>
    <row r="987">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row>
    <row r="988">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row>
    <row r="989">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row>
    <row r="990">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row>
    <row r="99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row>
    <row r="992">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row>
    <row r="993">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row>
    <row r="994">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row>
    <row r="995">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row>
    <row r="996">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row>
    <row r="997">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row>
    <row r="998">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row>
    <row r="999">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row>
    <row r="1000">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row>
    <row r="1001">
      <c r="A1001" s="2"/>
      <c r="B1001" s="2"/>
      <c r="C1001" s="2"/>
      <c r="D1001" s="2"/>
      <c r="E1001" s="2"/>
      <c r="F1001" s="2"/>
      <c r="G1001" s="2"/>
      <c r="H1001" s="2"/>
      <c r="I1001" s="2"/>
      <c r="J1001" s="2"/>
      <c r="K1001" s="2"/>
      <c r="L1001" s="2"/>
      <c r="M1001" s="2"/>
      <c r="N1001" s="2"/>
      <c r="O1001" s="2"/>
      <c r="P1001" s="2"/>
      <c r="Q1001" s="2"/>
      <c r="R1001" s="2"/>
      <c r="S1001" s="2"/>
      <c r="T1001" s="2"/>
      <c r="U1001" s="2"/>
      <c r="V1001" s="2"/>
      <c r="W1001" s="2"/>
      <c r="X1001" s="2"/>
      <c r="Y1001" s="2"/>
      <c r="Z1001" s="2"/>
      <c r="AA1001" s="2"/>
    </row>
    <row r="1002">
      <c r="A1002" s="2"/>
      <c r="B1002" s="2"/>
      <c r="C1002" s="2"/>
      <c r="D1002" s="2"/>
      <c r="E1002" s="2"/>
      <c r="F1002" s="2"/>
      <c r="G1002" s="2"/>
      <c r="H1002" s="2"/>
      <c r="I1002" s="2"/>
      <c r="J1002" s="2"/>
      <c r="K1002" s="2"/>
      <c r="L1002" s="2"/>
      <c r="M1002" s="2"/>
      <c r="N1002" s="2"/>
      <c r="O1002" s="2"/>
      <c r="P1002" s="2"/>
      <c r="Q1002" s="2"/>
      <c r="R1002" s="2"/>
      <c r="S1002" s="2"/>
      <c r="T1002" s="2"/>
      <c r="U1002" s="2"/>
      <c r="V1002" s="2"/>
      <c r="W1002" s="2"/>
      <c r="X1002" s="2"/>
      <c r="Y1002" s="2"/>
      <c r="Z1002" s="2"/>
      <c r="AA1002" s="2"/>
    </row>
    <row r="1003">
      <c r="A1003" s="2"/>
      <c r="B1003" s="2"/>
      <c r="C1003" s="2"/>
      <c r="D1003" s="2"/>
      <c r="E1003" s="2"/>
      <c r="F1003" s="2"/>
      <c r="G1003" s="2"/>
      <c r="H1003" s="2"/>
      <c r="I1003" s="2"/>
      <c r="J1003" s="2"/>
      <c r="K1003" s="2"/>
      <c r="L1003" s="2"/>
      <c r="M1003" s="2"/>
      <c r="N1003" s="2"/>
      <c r="O1003" s="2"/>
      <c r="P1003" s="2"/>
      <c r="Q1003" s="2"/>
      <c r="R1003" s="2"/>
      <c r="S1003" s="2"/>
      <c r="T1003" s="2"/>
      <c r="U1003" s="2"/>
      <c r="V1003" s="2"/>
      <c r="W1003" s="2"/>
      <c r="X1003" s="2"/>
      <c r="Y1003" s="2"/>
      <c r="Z1003" s="2"/>
      <c r="AA1003" s="2"/>
    </row>
    <row r="1004">
      <c r="A1004" s="2"/>
      <c r="B1004" s="2"/>
      <c r="C1004" s="2"/>
      <c r="D1004" s="2"/>
      <c r="E1004" s="2"/>
      <c r="F1004" s="2"/>
      <c r="G1004" s="2"/>
      <c r="H1004" s="2"/>
      <c r="I1004" s="2"/>
      <c r="J1004" s="2"/>
      <c r="K1004" s="2"/>
      <c r="L1004" s="2"/>
      <c r="M1004" s="2"/>
      <c r="N1004" s="2"/>
      <c r="O1004" s="2"/>
      <c r="P1004" s="2"/>
      <c r="Q1004" s="2"/>
      <c r="R1004" s="2"/>
      <c r="S1004" s="2"/>
      <c r="T1004" s="2"/>
      <c r="U1004" s="2"/>
      <c r="V1004" s="2"/>
      <c r="W1004" s="2"/>
      <c r="X1004" s="2"/>
      <c r="Y1004" s="2"/>
      <c r="Z1004" s="2"/>
      <c r="AA1004" s="2"/>
    </row>
  </sheetData>
  <mergeCells count="2">
    <mergeCell ref="A1:F2"/>
    <mergeCell ref="E94:F94"/>
  </mergeCells>
  <conditionalFormatting sqref="L4:N7 N9 M11">
    <cfRule type="notContainsBlanks" dxfId="0" priority="1">
      <formula>LEN(TRIM(L4))&gt;0</formula>
    </cfRule>
  </conditionalFormatting>
  <hyperlinks>
    <hyperlink r:id="rId1" ref="F16"/>
    <hyperlink r:id="rId2" ref="F32"/>
  </hyperlinks>
  <printOptions gridLines="1" horizontalCentered="1"/>
  <pageMargins bottom="0.75" footer="0.0" header="0.0" left="0.25" right="0.25" top="0.75"/>
  <pageSetup paperSize="8" cellComments="atEnd" orientation="landscape" pageOrder="overThenDown"/>
  <rowBreaks count="1" manualBreakCount="1">
    <brk id="40" man="1"/>
  </rowBreaks>
  <colBreaks count="2" manualBreakCount="2">
    <brk id="4" man="1"/>
    <brk id="5" man="1"/>
  </colBreaks>
  <drawing r:id="rId3"/>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sheetViews>
  <sheetFormatPr customHeight="1" defaultColWidth="12.63" defaultRowHeight="15.75"/>
  <cols>
    <col customWidth="1" min="1" max="1" width="35.38"/>
    <col customWidth="1" min="2" max="2" width="139.63"/>
    <col customWidth="1" min="6" max="6" width="0.38"/>
  </cols>
  <sheetData>
    <row r="1">
      <c r="A1" s="33" t="s">
        <v>202</v>
      </c>
    </row>
    <row r="3">
      <c r="A3" s="33" t="s">
        <v>203</v>
      </c>
      <c r="B3" s="33" t="s">
        <v>5</v>
      </c>
      <c r="C3" s="33" t="s">
        <v>204</v>
      </c>
      <c r="D3" s="33" t="s">
        <v>205</v>
      </c>
      <c r="E3" s="33" t="s">
        <v>206</v>
      </c>
      <c r="F3" s="33" t="s">
        <v>207</v>
      </c>
      <c r="G3" s="33" t="s">
        <v>208</v>
      </c>
      <c r="H3" s="33" t="s">
        <v>209</v>
      </c>
      <c r="I3" s="33" t="s">
        <v>210</v>
      </c>
    </row>
    <row r="4">
      <c r="A4" s="33" t="s">
        <v>211</v>
      </c>
      <c r="C4" s="33" t="s">
        <v>109</v>
      </c>
      <c r="D4" s="33" t="s">
        <v>13</v>
      </c>
      <c r="E4" s="31">
        <v>46037.0</v>
      </c>
      <c r="G4" s="31">
        <v>46019.0</v>
      </c>
      <c r="H4" s="33" t="s">
        <v>203</v>
      </c>
    </row>
    <row r="5">
      <c r="A5" s="33" t="s">
        <v>212</v>
      </c>
      <c r="B5" s="33" t="s">
        <v>213</v>
      </c>
      <c r="C5" s="33" t="s">
        <v>214</v>
      </c>
      <c r="D5" s="33" t="s">
        <v>13</v>
      </c>
      <c r="E5" s="31">
        <v>45970.0</v>
      </c>
      <c r="G5" s="31">
        <v>45956.0</v>
      </c>
      <c r="H5" s="33" t="s">
        <v>203</v>
      </c>
    </row>
    <row r="6">
      <c r="A6" s="33" t="s">
        <v>215</v>
      </c>
      <c r="B6" s="33" t="s">
        <v>216</v>
      </c>
      <c r="C6" s="33" t="s">
        <v>214</v>
      </c>
      <c r="D6" s="33" t="s">
        <v>13</v>
      </c>
      <c r="E6" s="31">
        <v>45954.0</v>
      </c>
      <c r="G6" s="31">
        <v>45959.0</v>
      </c>
      <c r="H6" s="33" t="s">
        <v>203</v>
      </c>
    </row>
    <row r="7">
      <c r="A7" s="33" t="s">
        <v>217</v>
      </c>
      <c r="B7" s="33" t="s">
        <v>59</v>
      </c>
      <c r="C7" s="33" t="s">
        <v>214</v>
      </c>
      <c r="D7" s="33" t="s">
        <v>32</v>
      </c>
      <c r="E7" s="31">
        <v>45960.0</v>
      </c>
      <c r="G7" s="31">
        <v>45955.0</v>
      </c>
      <c r="H7" s="33" t="s">
        <v>203</v>
      </c>
    </row>
    <row r="8">
      <c r="A8" s="33" t="s">
        <v>218</v>
      </c>
      <c r="B8" s="33" t="s">
        <v>218</v>
      </c>
      <c r="C8" s="33" t="s">
        <v>214</v>
      </c>
      <c r="D8" s="33" t="s">
        <v>32</v>
      </c>
      <c r="E8" s="35">
        <v>45964.0</v>
      </c>
      <c r="G8" s="31">
        <v>45955.0</v>
      </c>
      <c r="H8" s="33" t="s">
        <v>203</v>
      </c>
    </row>
    <row r="9">
      <c r="A9" s="33" t="s">
        <v>219</v>
      </c>
      <c r="C9" s="33" t="s">
        <v>214</v>
      </c>
      <c r="D9" s="33" t="s">
        <v>13</v>
      </c>
      <c r="E9" s="31">
        <v>45954.0</v>
      </c>
      <c r="G9" s="31">
        <v>45955.0</v>
      </c>
      <c r="H9" s="33" t="s">
        <v>203</v>
      </c>
    </row>
    <row r="10">
      <c r="A10" s="33" t="s">
        <v>220</v>
      </c>
      <c r="B10" s="33" t="s">
        <v>221</v>
      </c>
      <c r="C10" s="33" t="s">
        <v>109</v>
      </c>
      <c r="D10" s="33" t="s">
        <v>13</v>
      </c>
      <c r="E10" s="31">
        <v>46065.0</v>
      </c>
      <c r="G10" s="31">
        <v>46019.0</v>
      </c>
      <c r="H10" s="33" t="s">
        <v>203</v>
      </c>
    </row>
    <row r="11">
      <c r="A11" s="33" t="s">
        <v>222</v>
      </c>
      <c r="B11" s="33" t="s">
        <v>223</v>
      </c>
      <c r="C11" s="33" t="s">
        <v>109</v>
      </c>
      <c r="D11" s="33" t="s">
        <v>13</v>
      </c>
      <c r="E11" s="31">
        <v>46046.0</v>
      </c>
      <c r="G11" s="31">
        <v>46019.0</v>
      </c>
      <c r="H11" s="33" t="s">
        <v>203</v>
      </c>
    </row>
    <row r="12">
      <c r="A12" s="33" t="s">
        <v>224</v>
      </c>
      <c r="C12" s="33" t="s">
        <v>214</v>
      </c>
      <c r="D12" s="33" t="s">
        <v>32</v>
      </c>
      <c r="E12" s="35">
        <v>45965.0</v>
      </c>
      <c r="G12" s="31">
        <v>45956.0</v>
      </c>
      <c r="H12" s="33" t="s">
        <v>203</v>
      </c>
    </row>
    <row r="13">
      <c r="A13" s="33" t="s">
        <v>225</v>
      </c>
      <c r="C13" s="33" t="s">
        <v>214</v>
      </c>
      <c r="D13" s="33" t="s">
        <v>32</v>
      </c>
      <c r="E13" s="31">
        <v>45972.0</v>
      </c>
      <c r="G13" s="35">
        <v>46028.0</v>
      </c>
      <c r="H13" s="33" t="s">
        <v>203</v>
      </c>
    </row>
    <row r="14">
      <c r="A14" s="33" t="s">
        <v>139</v>
      </c>
      <c r="C14" s="33" t="s">
        <v>214</v>
      </c>
      <c r="D14" s="33" t="s">
        <v>13</v>
      </c>
      <c r="E14" s="31">
        <v>46004.0</v>
      </c>
      <c r="G14" s="31">
        <v>46029.0</v>
      </c>
      <c r="H14" s="33" t="s">
        <v>203</v>
      </c>
    </row>
    <row r="15">
      <c r="A15" s="33" t="s">
        <v>226</v>
      </c>
      <c r="C15" s="33" t="s">
        <v>109</v>
      </c>
      <c r="D15" s="33" t="s">
        <v>32</v>
      </c>
      <c r="E15" s="31">
        <v>46007.0</v>
      </c>
      <c r="G15" s="31">
        <v>45979.0</v>
      </c>
      <c r="H15" s="33" t="s">
        <v>203</v>
      </c>
    </row>
    <row r="16">
      <c r="A16" s="33" t="s">
        <v>227</v>
      </c>
      <c r="C16" s="33" t="s">
        <v>109</v>
      </c>
      <c r="D16" s="33" t="s">
        <v>32</v>
      </c>
      <c r="E16" s="31">
        <v>46005.0</v>
      </c>
      <c r="G16" s="31">
        <v>45979.0</v>
      </c>
      <c r="H16" s="33" t="s">
        <v>203</v>
      </c>
    </row>
    <row r="17">
      <c r="A17" s="33" t="s">
        <v>228</v>
      </c>
      <c r="B17" s="33" t="s">
        <v>229</v>
      </c>
      <c r="C17" s="33" t="s">
        <v>214</v>
      </c>
      <c r="D17" s="33" t="s">
        <v>13</v>
      </c>
      <c r="E17" s="31">
        <v>45989.0</v>
      </c>
      <c r="G17" s="31">
        <v>46019.0</v>
      </c>
      <c r="H17" s="33" t="s">
        <v>203</v>
      </c>
    </row>
    <row r="18">
      <c r="A18" s="33" t="s">
        <v>230</v>
      </c>
      <c r="C18" s="33" t="s">
        <v>214</v>
      </c>
      <c r="D18" s="33" t="s">
        <v>13</v>
      </c>
      <c r="E18" s="31">
        <v>46007.0</v>
      </c>
      <c r="G18" s="31">
        <v>46055.0</v>
      </c>
      <c r="H18" s="33" t="s">
        <v>203</v>
      </c>
    </row>
    <row r="19">
      <c r="A19" s="33" t="s">
        <v>231</v>
      </c>
      <c r="C19" s="33" t="s">
        <v>214</v>
      </c>
      <c r="D19" s="33" t="s">
        <v>13</v>
      </c>
      <c r="E19" s="35">
        <v>46030.0</v>
      </c>
      <c r="G19" s="31">
        <v>46036.0</v>
      </c>
      <c r="H19" s="33" t="s">
        <v>203</v>
      </c>
    </row>
    <row r="20">
      <c r="A20" s="2" t="s">
        <v>232</v>
      </c>
      <c r="B20" s="3" t="s">
        <v>233</v>
      </c>
      <c r="C20" s="3" t="s">
        <v>214</v>
      </c>
      <c r="D20" s="2" t="s">
        <v>13</v>
      </c>
      <c r="E20" s="61">
        <v>46020.0</v>
      </c>
      <c r="F20" s="2"/>
      <c r="G20" s="61">
        <v>46019.0</v>
      </c>
      <c r="H20" s="2" t="s">
        <v>203</v>
      </c>
      <c r="I20" s="2"/>
      <c r="J20" s="2"/>
      <c r="K20" s="2"/>
      <c r="L20" s="2"/>
      <c r="M20" s="2"/>
      <c r="N20" s="2"/>
      <c r="O20" s="2"/>
      <c r="P20" s="2"/>
      <c r="Q20" s="2"/>
      <c r="R20" s="2"/>
      <c r="S20" s="2"/>
      <c r="T20" s="2"/>
      <c r="U20" s="2"/>
      <c r="V20" s="2"/>
      <c r="W20" s="2"/>
      <c r="X20" s="2"/>
      <c r="Y20" s="2"/>
      <c r="Z20" s="2"/>
    </row>
    <row r="21">
      <c r="A21" s="33" t="s">
        <v>234</v>
      </c>
      <c r="B21" s="33" t="s">
        <v>235</v>
      </c>
      <c r="C21" s="33" t="s">
        <v>214</v>
      </c>
      <c r="D21" s="33" t="s">
        <v>13</v>
      </c>
      <c r="E21" s="31">
        <v>46020.0</v>
      </c>
      <c r="G21" s="31">
        <v>46028.0</v>
      </c>
      <c r="H21" s="33" t="s">
        <v>203</v>
      </c>
    </row>
  </sheetData>
  <printOptions gridLines="1" horizontalCentered="1"/>
  <pageMargins bottom="0.75" footer="0.0" header="0.0" left="0.25" right="0.25" top="0.75"/>
  <pageSetup paperSize="9" cellComments="atEnd" orientation="landscape" pageOrder="overThenDown"/>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62" t="s">
        <v>236</v>
      </c>
      <c r="B1" s="62" t="s">
        <v>237</v>
      </c>
      <c r="C1" s="62" t="s">
        <v>238</v>
      </c>
      <c r="D1" s="33" t="s">
        <v>239</v>
      </c>
      <c r="E1" s="33" t="s">
        <v>240</v>
      </c>
      <c r="F1" s="63" t="s">
        <v>241</v>
      </c>
    </row>
    <row r="2">
      <c r="A2" s="63" t="s">
        <v>242</v>
      </c>
      <c r="B2" s="64"/>
      <c r="C2" s="64"/>
      <c r="D2" s="33" t="s">
        <v>243</v>
      </c>
      <c r="E2" s="33" t="s">
        <v>13</v>
      </c>
      <c r="F2" s="65">
        <f>SUM(B2:B99999)</f>
        <v>400.13</v>
      </c>
    </row>
    <row r="3">
      <c r="A3" s="63" t="s">
        <v>244</v>
      </c>
      <c r="B3" s="64"/>
      <c r="C3" s="64"/>
      <c r="D3" s="33" t="s">
        <v>243</v>
      </c>
      <c r="E3" s="33" t="s">
        <v>13</v>
      </c>
    </row>
    <row r="4">
      <c r="A4" s="63" t="s">
        <v>245</v>
      </c>
      <c r="B4" s="66">
        <v>0.88</v>
      </c>
      <c r="C4" s="67" t="s">
        <v>246</v>
      </c>
      <c r="D4" s="33" t="s">
        <v>243</v>
      </c>
      <c r="E4" s="33" t="s">
        <v>13</v>
      </c>
    </row>
    <row r="5">
      <c r="A5" s="63" t="s">
        <v>247</v>
      </c>
      <c r="B5" s="66">
        <v>2.94</v>
      </c>
      <c r="C5" s="67" t="s">
        <v>248</v>
      </c>
      <c r="D5" s="33" t="s">
        <v>243</v>
      </c>
      <c r="E5" s="33" t="s">
        <v>13</v>
      </c>
    </row>
    <row r="6">
      <c r="A6" s="63" t="s">
        <v>249</v>
      </c>
      <c r="B6" s="64"/>
      <c r="C6" s="64"/>
      <c r="D6" s="33" t="s">
        <v>243</v>
      </c>
      <c r="E6" s="33" t="s">
        <v>13</v>
      </c>
    </row>
    <row r="7">
      <c r="A7" s="63" t="s">
        <v>250</v>
      </c>
      <c r="B7" s="64"/>
      <c r="C7" s="64"/>
      <c r="D7" s="33" t="s">
        <v>243</v>
      </c>
      <c r="E7" s="33" t="s">
        <v>13</v>
      </c>
    </row>
    <row r="8">
      <c r="A8" s="63" t="s">
        <v>251</v>
      </c>
      <c r="B8" s="64"/>
      <c r="C8" s="64"/>
      <c r="D8" s="33" t="s">
        <v>243</v>
      </c>
      <c r="E8" s="33" t="s">
        <v>13</v>
      </c>
    </row>
    <row r="9">
      <c r="A9" s="63" t="s">
        <v>252</v>
      </c>
      <c r="B9" s="66">
        <v>0.99</v>
      </c>
      <c r="C9" s="67" t="s">
        <v>253</v>
      </c>
      <c r="D9" s="33" t="s">
        <v>243</v>
      </c>
      <c r="E9" s="33" t="s">
        <v>13</v>
      </c>
    </row>
    <row r="10">
      <c r="A10" s="63" t="s">
        <v>254</v>
      </c>
      <c r="B10" s="66">
        <v>1.65</v>
      </c>
      <c r="C10" s="68" t="s">
        <v>255</v>
      </c>
      <c r="D10" s="33" t="s">
        <v>243</v>
      </c>
      <c r="E10" s="33" t="s">
        <v>13</v>
      </c>
    </row>
    <row r="11">
      <c r="A11" s="63" t="s">
        <v>256</v>
      </c>
      <c r="B11" s="66">
        <v>29.59</v>
      </c>
      <c r="C11" s="68" t="s">
        <v>257</v>
      </c>
      <c r="D11" s="33" t="s">
        <v>243</v>
      </c>
      <c r="E11" s="33" t="s">
        <v>13</v>
      </c>
    </row>
    <row r="12">
      <c r="A12" s="63" t="s">
        <v>258</v>
      </c>
      <c r="B12" s="64"/>
      <c r="C12" s="64"/>
      <c r="D12" s="33" t="s">
        <v>243</v>
      </c>
      <c r="E12" s="33" t="s">
        <v>13</v>
      </c>
    </row>
    <row r="13">
      <c r="A13" s="63" t="s">
        <v>259</v>
      </c>
      <c r="B13" s="66">
        <v>2.94</v>
      </c>
      <c r="C13" s="68" t="s">
        <v>260</v>
      </c>
      <c r="D13" s="33" t="s">
        <v>243</v>
      </c>
      <c r="E13" s="33" t="s">
        <v>13</v>
      </c>
    </row>
    <row r="14">
      <c r="A14" s="63" t="s">
        <v>261</v>
      </c>
      <c r="B14" s="69">
        <v>60.0</v>
      </c>
      <c r="C14" s="64"/>
      <c r="D14" s="33" t="s">
        <v>262</v>
      </c>
    </row>
    <row r="15">
      <c r="A15" s="63" t="s">
        <v>263</v>
      </c>
      <c r="B15" s="66">
        <v>19.99</v>
      </c>
      <c r="C15" s="64"/>
      <c r="D15" s="33" t="s">
        <v>243</v>
      </c>
      <c r="E15" s="33" t="s">
        <v>13</v>
      </c>
    </row>
    <row r="16">
      <c r="A16" s="63" t="s">
        <v>264</v>
      </c>
      <c r="B16" s="66">
        <v>16.23</v>
      </c>
      <c r="C16" s="67" t="s">
        <v>265</v>
      </c>
      <c r="D16" s="33" t="s">
        <v>243</v>
      </c>
      <c r="E16" s="33" t="s">
        <v>13</v>
      </c>
    </row>
    <row r="17">
      <c r="A17" s="70" t="s">
        <v>266</v>
      </c>
      <c r="B17" s="71">
        <v>4.0</v>
      </c>
      <c r="C17" s="67" t="s">
        <v>267</v>
      </c>
      <c r="D17" s="33" t="s">
        <v>243</v>
      </c>
      <c r="E17" s="33" t="s">
        <v>13</v>
      </c>
    </row>
    <row r="18">
      <c r="A18" s="63" t="s">
        <v>268</v>
      </c>
      <c r="B18" s="66">
        <v>6.39</v>
      </c>
      <c r="C18" s="67" t="s">
        <v>269</v>
      </c>
      <c r="D18" s="33" t="s">
        <v>243</v>
      </c>
      <c r="E18" s="33" t="s">
        <v>13</v>
      </c>
    </row>
    <row r="19">
      <c r="A19" s="63" t="s">
        <v>270</v>
      </c>
      <c r="B19" s="64"/>
      <c r="C19" s="64"/>
      <c r="D19" s="33" t="s">
        <v>243</v>
      </c>
      <c r="E19" s="33" t="s">
        <v>13</v>
      </c>
    </row>
    <row r="20">
      <c r="A20" s="63" t="s">
        <v>271</v>
      </c>
      <c r="B20" s="69">
        <v>100.0</v>
      </c>
      <c r="C20" s="68" t="s">
        <v>272</v>
      </c>
      <c r="D20" s="33" t="s">
        <v>243</v>
      </c>
      <c r="E20" s="33" t="s">
        <v>32</v>
      </c>
    </row>
    <row r="21">
      <c r="A21" s="63" t="s">
        <v>273</v>
      </c>
      <c r="B21" s="69">
        <v>120.0</v>
      </c>
      <c r="C21" s="64"/>
      <c r="D21" s="33" t="s">
        <v>262</v>
      </c>
      <c r="E21" s="33"/>
    </row>
    <row r="22">
      <c r="A22" s="33" t="s">
        <v>274</v>
      </c>
      <c r="B22" s="33">
        <v>18.25</v>
      </c>
      <c r="C22" s="72" t="s">
        <v>275</v>
      </c>
      <c r="D22" s="33" t="s">
        <v>243</v>
      </c>
      <c r="E22" s="33" t="s">
        <v>13</v>
      </c>
    </row>
    <row r="23">
      <c r="A23" s="33" t="s">
        <v>276</v>
      </c>
      <c r="B23" s="33">
        <v>16.28</v>
      </c>
      <c r="C23" s="72" t="s">
        <v>277</v>
      </c>
      <c r="D23" s="33" t="s">
        <v>243</v>
      </c>
      <c r="E23" s="33" t="s">
        <v>13</v>
      </c>
    </row>
    <row r="28">
      <c r="A28" s="64"/>
      <c r="B28" s="64"/>
      <c r="C28" s="64"/>
    </row>
    <row r="29">
      <c r="A29" s="64"/>
      <c r="B29" s="64"/>
      <c r="C29" s="64"/>
    </row>
    <row r="30">
      <c r="C30" s="64"/>
    </row>
  </sheetData>
  <hyperlinks>
    <hyperlink r:id="rId1" ref="C4"/>
    <hyperlink r:id="rId2" ref="C5"/>
    <hyperlink r:id="rId3" ref="C9"/>
    <hyperlink r:id="rId4" ref="C10"/>
    <hyperlink r:id="rId5" ref="C11"/>
    <hyperlink r:id="rId6" ref="C13"/>
    <hyperlink r:id="rId7" ref="C16"/>
    <hyperlink r:id="rId8" ref="C17"/>
    <hyperlink r:id="rId9" ref="C18"/>
    <hyperlink r:id="rId10" ref="C20"/>
    <hyperlink r:id="rId11" ref="C22"/>
    <hyperlink r:id="rId12" ref="C23"/>
  </hyperlinks>
  <drawing r:id="rId1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15.38"/>
    <col customWidth="1" min="3" max="3" width="27.25"/>
    <col customWidth="1" min="4" max="4" width="17.38"/>
    <col customWidth="1" min="5" max="5" width="35.13"/>
    <col customWidth="1" min="6" max="6" width="18.5"/>
    <col customWidth="1" min="7" max="7" width="18.13"/>
    <col customWidth="1" min="8" max="8" width="16.38"/>
  </cols>
  <sheetData>
    <row r="1">
      <c r="A1" s="73" t="s">
        <v>278</v>
      </c>
      <c r="B1" s="64"/>
      <c r="C1" s="64"/>
      <c r="D1" s="64"/>
    </row>
    <row r="2">
      <c r="B2" s="74" t="s">
        <v>209</v>
      </c>
      <c r="C2" s="74" t="s">
        <v>279</v>
      </c>
      <c r="D2" s="74" t="s">
        <v>280</v>
      </c>
      <c r="E2" s="74" t="s">
        <v>281</v>
      </c>
      <c r="F2" s="74" t="s">
        <v>282</v>
      </c>
      <c r="G2" s="74" t="s">
        <v>283</v>
      </c>
      <c r="H2" s="74" t="s">
        <v>284</v>
      </c>
    </row>
    <row r="3">
      <c r="B3" s="33" t="s">
        <v>285</v>
      </c>
      <c r="C3" s="75" t="s">
        <v>286</v>
      </c>
      <c r="D3" s="76">
        <v>20.85</v>
      </c>
      <c r="E3" s="33"/>
      <c r="F3" s="77" t="s">
        <v>32</v>
      </c>
      <c r="G3" s="78">
        <f t="shared" ref="G3:G7" si="1">IF(B3="Einnahme",SUM(D3),SUM(-D3))</f>
        <v>-20.85</v>
      </c>
      <c r="H3" s="78">
        <f>SUM(G3:G199)</f>
        <v>-373.34</v>
      </c>
    </row>
    <row r="4">
      <c r="B4" s="33" t="s">
        <v>285</v>
      </c>
      <c r="C4" s="75" t="s">
        <v>287</v>
      </c>
      <c r="D4" s="76">
        <v>4.78</v>
      </c>
      <c r="E4" s="33" t="s">
        <v>288</v>
      </c>
      <c r="F4" s="77" t="s">
        <v>32</v>
      </c>
      <c r="G4" s="78">
        <f t="shared" si="1"/>
        <v>-4.78</v>
      </c>
      <c r="H4" s="78">
        <f>SUM(G3:G199)</f>
        <v>-373.34</v>
      </c>
    </row>
    <row r="5">
      <c r="B5" s="33" t="s">
        <v>285</v>
      </c>
      <c r="C5" s="75" t="s">
        <v>289</v>
      </c>
      <c r="D5" s="76">
        <v>6.0</v>
      </c>
      <c r="E5" s="33" t="s">
        <v>290</v>
      </c>
      <c r="F5" s="77" t="s">
        <v>32</v>
      </c>
      <c r="G5" s="78">
        <f t="shared" si="1"/>
        <v>-6</v>
      </c>
      <c r="H5" s="78">
        <f>SUM(G3:G199)</f>
        <v>-373.34</v>
      </c>
    </row>
    <row r="6">
      <c r="B6" s="33" t="s">
        <v>285</v>
      </c>
      <c r="C6" s="75" t="s">
        <v>291</v>
      </c>
      <c r="D6" s="76">
        <v>25.0</v>
      </c>
      <c r="E6" s="33" t="s">
        <v>292</v>
      </c>
      <c r="F6" s="77" t="s">
        <v>32</v>
      </c>
      <c r="G6" s="78">
        <f t="shared" si="1"/>
        <v>-25</v>
      </c>
      <c r="H6" s="78">
        <f>SUM(G3:G199)</f>
        <v>-373.34</v>
      </c>
    </row>
    <row r="7">
      <c r="B7" s="33" t="s">
        <v>285</v>
      </c>
      <c r="C7" s="75" t="s">
        <v>293</v>
      </c>
      <c r="D7" s="76">
        <v>133.56</v>
      </c>
      <c r="E7" s="33" t="s">
        <v>294</v>
      </c>
      <c r="F7" s="77" t="s">
        <v>13</v>
      </c>
      <c r="G7" s="78">
        <f t="shared" si="1"/>
        <v>-133.56</v>
      </c>
      <c r="H7" s="78">
        <f>SUM(G3:G199)</f>
        <v>-373.34</v>
      </c>
    </row>
    <row r="8">
      <c r="B8" s="79" t="s">
        <v>295</v>
      </c>
      <c r="C8" s="75" t="s">
        <v>296</v>
      </c>
      <c r="D8" s="80"/>
      <c r="E8" s="81"/>
      <c r="H8" s="78">
        <f>SUM(G3:G199)</f>
        <v>-373.34</v>
      </c>
    </row>
    <row r="9">
      <c r="B9" s="82" t="s">
        <v>285</v>
      </c>
      <c r="C9" s="80" t="s">
        <v>297</v>
      </c>
      <c r="D9" s="80">
        <v>10.0</v>
      </c>
      <c r="E9" s="83" t="s">
        <v>298</v>
      </c>
      <c r="F9" s="33" t="s">
        <v>32</v>
      </c>
      <c r="G9" s="84">
        <f t="shared" ref="G9:G26" si="2">IF(B9="Einnahme",SUM(D9),SUM(-D9))</f>
        <v>-10</v>
      </c>
      <c r="H9" s="78">
        <f>SUM(G3:G199)</f>
        <v>-373.34</v>
      </c>
    </row>
    <row r="10">
      <c r="B10" s="33" t="s">
        <v>285</v>
      </c>
      <c r="C10" s="33" t="s">
        <v>299</v>
      </c>
      <c r="D10" s="33">
        <v>8.0</v>
      </c>
      <c r="E10" s="33" t="s">
        <v>300</v>
      </c>
      <c r="F10" s="33" t="s">
        <v>13</v>
      </c>
      <c r="G10" s="84">
        <f t="shared" si="2"/>
        <v>-8</v>
      </c>
      <c r="H10" s="78">
        <f>SUM(G3:G199)</f>
        <v>-373.34</v>
      </c>
    </row>
    <row r="11">
      <c r="B11" s="33" t="s">
        <v>285</v>
      </c>
      <c r="C11" s="33" t="s">
        <v>301</v>
      </c>
      <c r="D11" s="33">
        <v>23.27</v>
      </c>
      <c r="E11" s="33" t="s">
        <v>302</v>
      </c>
      <c r="F11" s="33" t="s">
        <v>13</v>
      </c>
      <c r="G11" s="84">
        <f t="shared" si="2"/>
        <v>-23.27</v>
      </c>
      <c r="H11" s="78">
        <f>SUM(G3:G199)</f>
        <v>-373.34</v>
      </c>
    </row>
    <row r="12">
      <c r="B12" s="33" t="s">
        <v>285</v>
      </c>
      <c r="C12" s="33" t="s">
        <v>303</v>
      </c>
      <c r="D12" s="33">
        <v>9.3</v>
      </c>
      <c r="E12" s="33" t="s">
        <v>304</v>
      </c>
      <c r="F12" s="33" t="s">
        <v>13</v>
      </c>
      <c r="G12" s="84">
        <f t="shared" si="2"/>
        <v>-9.3</v>
      </c>
      <c r="H12" s="78">
        <f>SUM(G3:G199)</f>
        <v>-373.34</v>
      </c>
    </row>
    <row r="13">
      <c r="B13" s="33" t="s">
        <v>285</v>
      </c>
      <c r="C13" s="85" t="s">
        <v>301</v>
      </c>
      <c r="D13" s="85">
        <v>25.23</v>
      </c>
      <c r="E13" s="77" t="s">
        <v>305</v>
      </c>
      <c r="F13" s="33" t="s">
        <v>13</v>
      </c>
      <c r="G13" s="84">
        <f t="shared" si="2"/>
        <v>-25.23</v>
      </c>
      <c r="H13" s="78">
        <f>SUM(G3:G199)</f>
        <v>-373.34</v>
      </c>
    </row>
    <row r="14">
      <c r="B14" s="33" t="s">
        <v>285</v>
      </c>
      <c r="C14" s="33" t="s">
        <v>306</v>
      </c>
      <c r="D14" s="33">
        <v>2.95</v>
      </c>
      <c r="E14" s="33" t="s">
        <v>307</v>
      </c>
      <c r="F14" s="33" t="s">
        <v>32</v>
      </c>
      <c r="G14" s="84">
        <f t="shared" si="2"/>
        <v>-2.95</v>
      </c>
      <c r="H14" s="78">
        <f>SUM(G3:G199)</f>
        <v>-373.34</v>
      </c>
    </row>
    <row r="15">
      <c r="B15" s="33" t="s">
        <v>285</v>
      </c>
      <c r="C15" s="33" t="s">
        <v>308</v>
      </c>
      <c r="D15" s="33">
        <v>1.5</v>
      </c>
      <c r="E15" s="33" t="s">
        <v>309</v>
      </c>
      <c r="F15" s="33" t="s">
        <v>32</v>
      </c>
      <c r="G15" s="84">
        <f t="shared" si="2"/>
        <v>-1.5</v>
      </c>
      <c r="H15" s="78">
        <f>SUM(G3:G199)</f>
        <v>-373.34</v>
      </c>
    </row>
    <row r="16">
      <c r="B16" s="33" t="s">
        <v>285</v>
      </c>
      <c r="C16" s="86" t="s">
        <v>310</v>
      </c>
      <c r="D16" s="87">
        <v>4.99</v>
      </c>
      <c r="E16" s="88" t="s">
        <v>311</v>
      </c>
      <c r="F16" s="33" t="s">
        <v>32</v>
      </c>
      <c r="G16" s="78">
        <f t="shared" si="2"/>
        <v>-4.99</v>
      </c>
    </row>
    <row r="17">
      <c r="B17" s="33" t="s">
        <v>285</v>
      </c>
      <c r="C17" s="86" t="s">
        <v>312</v>
      </c>
      <c r="D17" s="87">
        <v>10.27</v>
      </c>
      <c r="E17" s="77" t="s">
        <v>313</v>
      </c>
      <c r="F17" s="33" t="s">
        <v>32</v>
      </c>
      <c r="G17" s="78">
        <f t="shared" si="2"/>
        <v>-10.27</v>
      </c>
    </row>
    <row r="18">
      <c r="B18" s="33" t="s">
        <v>285</v>
      </c>
      <c r="C18" s="86" t="s">
        <v>314</v>
      </c>
      <c r="D18" s="87">
        <v>26.8</v>
      </c>
      <c r="E18" s="77" t="s">
        <v>315</v>
      </c>
      <c r="F18" s="33" t="s">
        <v>32</v>
      </c>
      <c r="G18" s="78">
        <f t="shared" si="2"/>
        <v>-26.8</v>
      </c>
    </row>
    <row r="19">
      <c r="B19" s="33" t="s">
        <v>285</v>
      </c>
      <c r="C19" s="86" t="s">
        <v>316</v>
      </c>
      <c r="D19" s="87">
        <v>3.19</v>
      </c>
      <c r="E19" s="77" t="s">
        <v>317</v>
      </c>
      <c r="F19" s="33" t="s">
        <v>32</v>
      </c>
      <c r="G19" s="78">
        <f t="shared" si="2"/>
        <v>-3.19</v>
      </c>
    </row>
    <row r="20">
      <c r="B20" s="33" t="s">
        <v>285</v>
      </c>
      <c r="C20" s="33" t="s">
        <v>318</v>
      </c>
      <c r="D20" s="33">
        <v>3.17</v>
      </c>
      <c r="E20" s="33" t="s">
        <v>319</v>
      </c>
      <c r="F20" s="33" t="s">
        <v>32</v>
      </c>
      <c r="G20" s="84">
        <f t="shared" si="2"/>
        <v>-3.17</v>
      </c>
    </row>
    <row r="21">
      <c r="B21" s="33" t="s">
        <v>285</v>
      </c>
      <c r="C21" s="33" t="s">
        <v>320</v>
      </c>
      <c r="D21" s="33">
        <v>1.62</v>
      </c>
      <c r="E21" s="33" t="s">
        <v>321</v>
      </c>
      <c r="F21" s="33" t="s">
        <v>32</v>
      </c>
      <c r="G21" s="84">
        <f t="shared" si="2"/>
        <v>-1.62</v>
      </c>
    </row>
    <row r="22">
      <c r="B22" s="33" t="s">
        <v>285</v>
      </c>
      <c r="C22" s="33" t="s">
        <v>322</v>
      </c>
      <c r="D22" s="33">
        <v>0.99</v>
      </c>
      <c r="E22" s="33" t="s">
        <v>323</v>
      </c>
      <c r="F22" s="33" t="s">
        <v>32</v>
      </c>
      <c r="G22" s="84">
        <f t="shared" si="2"/>
        <v>-0.99</v>
      </c>
    </row>
    <row r="23">
      <c r="B23" s="33" t="s">
        <v>285</v>
      </c>
      <c r="C23" s="33" t="s">
        <v>324</v>
      </c>
      <c r="D23" s="33">
        <v>16.22</v>
      </c>
      <c r="E23" s="33" t="s">
        <v>325</v>
      </c>
      <c r="F23" s="33" t="s">
        <v>32</v>
      </c>
      <c r="G23" s="84">
        <f t="shared" si="2"/>
        <v>-16.22</v>
      </c>
    </row>
    <row r="24">
      <c r="B24" s="33" t="s">
        <v>285</v>
      </c>
      <c r="C24" s="33" t="s">
        <v>326</v>
      </c>
      <c r="D24" s="33">
        <v>9.65</v>
      </c>
      <c r="E24" s="33" t="s">
        <v>327</v>
      </c>
      <c r="F24" s="33" t="s">
        <v>32</v>
      </c>
      <c r="G24" s="84">
        <f t="shared" si="2"/>
        <v>-9.65</v>
      </c>
    </row>
    <row r="25">
      <c r="B25" s="33" t="s">
        <v>285</v>
      </c>
      <c r="C25" s="33" t="s">
        <v>263</v>
      </c>
      <c r="D25" s="33">
        <v>6.0</v>
      </c>
      <c r="E25" s="33" t="s">
        <v>328</v>
      </c>
      <c r="F25" s="33" t="s">
        <v>32</v>
      </c>
      <c r="G25" s="84">
        <f t="shared" si="2"/>
        <v>-6</v>
      </c>
    </row>
    <row r="26">
      <c r="B26" s="33" t="s">
        <v>285</v>
      </c>
      <c r="C26" s="33" t="s">
        <v>329</v>
      </c>
      <c r="D26" s="33">
        <v>20.0</v>
      </c>
      <c r="F26" s="33" t="s">
        <v>32</v>
      </c>
      <c r="G26" s="84">
        <f t="shared" si="2"/>
        <v>-20</v>
      </c>
    </row>
    <row r="41">
      <c r="C41" s="85"/>
      <c r="D41" s="85"/>
      <c r="E41" s="77"/>
    </row>
    <row r="42">
      <c r="C42" s="89"/>
      <c r="D42" s="89"/>
      <c r="E42" s="81"/>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8.0"/>
    <col customWidth="1" min="2" max="2" width="35.63"/>
    <col customWidth="1" min="3" max="3" width="31.25"/>
    <col customWidth="1" min="4" max="4" width="13.25"/>
  </cols>
  <sheetData>
    <row r="1">
      <c r="A1" s="74" t="s">
        <v>330</v>
      </c>
      <c r="B1" s="74" t="s">
        <v>331</v>
      </c>
      <c r="C1" s="74" t="s">
        <v>332</v>
      </c>
      <c r="D1" s="74" t="s">
        <v>333</v>
      </c>
    </row>
    <row r="2">
      <c r="A2" s="33" t="s">
        <v>334</v>
      </c>
      <c r="B2" s="33" t="s">
        <v>335</v>
      </c>
      <c r="C2" s="33" t="s">
        <v>336</v>
      </c>
      <c r="D2" s="33" t="s">
        <v>17</v>
      </c>
    </row>
    <row r="3">
      <c r="A3" s="33" t="s">
        <v>337</v>
      </c>
      <c r="B3" s="33" t="s">
        <v>338</v>
      </c>
      <c r="C3" s="33" t="s">
        <v>339</v>
      </c>
      <c r="D3" s="33" t="s">
        <v>13</v>
      </c>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3.25"/>
  </cols>
  <sheetData>
    <row r="1">
      <c r="B1" s="90">
        <f>SUM(B2:B3,2*B4)</f>
        <v>10.56936343</v>
      </c>
    </row>
    <row r="2">
      <c r="A2" s="33" t="s">
        <v>13</v>
      </c>
      <c r="B2" s="90">
        <f>SUMIF(Tabellenblatt1!G:G, A2, Tabellenblatt1!J:J)</f>
        <v>3.558831019</v>
      </c>
      <c r="C2" s="84">
        <f>COUNTIF(Tabellenblatt1!G:G, A2)</f>
        <v>45</v>
      </c>
    </row>
    <row r="3">
      <c r="A3" s="33" t="s">
        <v>32</v>
      </c>
      <c r="B3" s="90">
        <f>SUMIF(Tabellenblatt1!G:G, A3, Tabellenblatt1!J:J)</f>
        <v>3.83962963</v>
      </c>
      <c r="C3" s="84">
        <f>COUNTIF(Tabellenblatt1!G:G, A3)</f>
        <v>59</v>
      </c>
    </row>
    <row r="4">
      <c r="A4" s="33" t="s">
        <v>17</v>
      </c>
      <c r="B4" s="90">
        <f>SUMIF(Tabellenblatt1!G:G, A4, Tabellenblatt1!J:J)</f>
        <v>1.585451389</v>
      </c>
      <c r="C4" s="84">
        <f>COUNTIF(Tabellenblatt1!G:G, A4)</f>
        <v>19</v>
      </c>
    </row>
    <row r="5">
      <c r="A5" s="33" t="s">
        <v>340</v>
      </c>
      <c r="B5" s="90">
        <f>SUMIF(Tabellenblatt1!G:G, A5, Tabellenblatt1!J:J)</f>
        <v>0</v>
      </c>
      <c r="C5" s="84">
        <f>COUNTIF(Tabellenblatt1!G:G, A5)</f>
        <v>0</v>
      </c>
    </row>
    <row r="10">
      <c r="A10" s="91" t="s">
        <v>341</v>
      </c>
      <c r="B10" s="91" t="s">
        <v>342</v>
      </c>
      <c r="C10" s="91" t="s">
        <v>343</v>
      </c>
      <c r="D10" s="91" t="s">
        <v>344</v>
      </c>
      <c r="E10" s="91" t="s">
        <v>345</v>
      </c>
    </row>
    <row r="11">
      <c r="A11" s="92" t="s">
        <v>13</v>
      </c>
      <c r="B11" s="93">
        <f>SUMIF(Tabellenblatt1!G:G, A11, Tabellenblatt1!J:J)</f>
        <v>3.558831019</v>
      </c>
      <c r="C11" s="94">
        <f>COUNTIF(Tabellenblatt1!G:G, A11)</f>
        <v>45</v>
      </c>
      <c r="D11" s="93">
        <f t="shared" ref="D11:D13" si="1">B11/C11</f>
        <v>0.07908513374</v>
      </c>
      <c r="E11" s="95">
        <f t="shared" ref="E11:E12" si="2">B11/B$1</f>
        <v>0.3367119546</v>
      </c>
    </row>
    <row r="12">
      <c r="A12" s="92" t="s">
        <v>32</v>
      </c>
      <c r="B12" s="93">
        <f>SUMIF(Tabellenblatt1!G:G, A12, Tabellenblatt1!J:J)</f>
        <v>3.83962963</v>
      </c>
      <c r="C12" s="94">
        <f>COUNTIF(Tabellenblatt1!G:G, A12)</f>
        <v>59</v>
      </c>
      <c r="D12" s="93">
        <f t="shared" si="1"/>
        <v>0.0650784683</v>
      </c>
      <c r="E12" s="95">
        <f t="shared" si="2"/>
        <v>0.3632791754</v>
      </c>
    </row>
    <row r="13">
      <c r="A13" s="92" t="s">
        <v>346</v>
      </c>
      <c r="B13" s="93">
        <f>SUMIF(Tabellenblatt1!G:G, "* , *", Tabellenblatt1!J:J)</f>
        <v>1.585451389</v>
      </c>
      <c r="C13" s="94">
        <f>COUNTIF(Tabellenblatt1!G:G, "* , *")</f>
        <v>19</v>
      </c>
      <c r="D13" s="93">
        <f t="shared" si="1"/>
        <v>0.08344480994</v>
      </c>
      <c r="E13" s="95">
        <f>2*B13/B$1</f>
        <v>0.30000887</v>
      </c>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74" t="s">
        <v>347</v>
      </c>
      <c r="B1" s="74" t="s">
        <v>348</v>
      </c>
      <c r="C1" s="74" t="s">
        <v>349</v>
      </c>
    </row>
    <row r="2">
      <c r="A2" s="96">
        <v>45778.0</v>
      </c>
      <c r="B2" s="97">
        <f>ROUND((SUMIFS(Tabellenblatt1!$J$5:$J$127, Tabellenblatt1!$A$5:$A$127, "&gt;="&amp;DATE(LEFT(A2,4), RIGHT(A2,2), 1), Tabellenblatt1!$A$5:$A$127, "&lt;="&amp;EOMONTH(DATE(LEFT(A2,4), RIGHT(A2,2), 1), 0)) + COUNTIFS(Tabellenblatt1!$J$5:$J$127, "&lt;0", Tabellenblatt1!$A$5:$A$127, "&gt;="&amp;DATE(LEFT(A2,4), RIGHT(A2,2), 1), Tabellenblatt1!$A$5:$A$127, "&lt;="&amp;EOMONTH(DATE(LEFT(A2,4), RIGHT(A2,2), 1), 0))) * 24, 2)</f>
        <v>88.43</v>
      </c>
      <c r="C2" s="97">
        <f>B2</f>
        <v>88.43</v>
      </c>
    </row>
    <row r="3">
      <c r="A3" s="96">
        <v>45809.0</v>
      </c>
      <c r="B3" s="97">
        <f>ROUND((SUMIFS(Tabellenblatt1!$J$5:$J$127, Tabellenblatt1!$A$5:$A$127, "&gt;="&amp;DATE(LEFT(A3,4), RIGHT(A3,2), 1), Tabellenblatt1!$A$5:$A$127, "&lt;="&amp;EOMONTH(DATE(LEFT(A3,4), RIGHT(A3,2), 1), 0)) + COUNTIFS(Tabellenblatt1!$J$5:$J$127, "&lt;0", Tabellenblatt1!$A$5:$A$127, "&gt;="&amp;DATE(LEFT(A3,4), RIGHT(A3,2), 1), Tabellenblatt1!$A$5:$A$127, "&lt;="&amp;EOMONTH(DATE(LEFT(A3,4), RIGHT(A3,2), 1), 0))) * 24, 2)</f>
        <v>10.88</v>
      </c>
      <c r="C3" s="97">
        <f t="shared" ref="C3:C14" si="1">C2+B3</f>
        <v>99.31</v>
      </c>
    </row>
    <row r="4">
      <c r="A4" s="96">
        <v>45839.0</v>
      </c>
      <c r="B4" s="97">
        <f>ROUND((SUMIFS(Tabellenblatt1!$J$5:$J$127, Tabellenblatt1!$A$5:$A$127, "&gt;="&amp;DATE(LEFT(A4,4), RIGHT(A4,2), 1), Tabellenblatt1!$A$5:$A$127, "&lt;="&amp;EOMONTH(DATE(LEFT(A4,4), RIGHT(A4,2), 1), 0)) + COUNTIFS(Tabellenblatt1!$J$5:$J$127, "&lt;0", Tabellenblatt1!$A$5:$A$127, "&gt;="&amp;DATE(LEFT(A4,4), RIGHT(A4,2), 1), Tabellenblatt1!$A$5:$A$127, "&lt;="&amp;EOMONTH(DATE(LEFT(A4,4), RIGHT(A4,2), 1), 0))) * 24, 2)</f>
        <v>10.87</v>
      </c>
      <c r="C4" s="97">
        <f t="shared" si="1"/>
        <v>110.18</v>
      </c>
    </row>
    <row r="5">
      <c r="A5" s="96">
        <v>45870.0</v>
      </c>
      <c r="B5" s="97">
        <f>ROUND((SUMIFS(Tabellenblatt1!$J$5:$J$127, Tabellenblatt1!$A$5:$A$127, "&gt;="&amp;DATE(LEFT(A5,4), RIGHT(A5,2), 1), Tabellenblatt1!$A$5:$A$127, "&lt;="&amp;EOMONTH(DATE(LEFT(A5,4), RIGHT(A5,2), 1), 0)) + COUNTIFS(Tabellenblatt1!$J$5:$J$127, "&lt;0", Tabellenblatt1!$A$5:$A$127, "&gt;="&amp;DATE(LEFT(A5,4), RIGHT(A5,2), 1), Tabellenblatt1!$A$5:$A$127, "&lt;="&amp;EOMONTH(DATE(LEFT(A5,4), RIGHT(A5,2), 1), 0))) * 24, 2)</f>
        <v>18.37</v>
      </c>
      <c r="C5" s="97">
        <f t="shared" si="1"/>
        <v>128.55</v>
      </c>
    </row>
    <row r="6">
      <c r="A6" s="98">
        <v>45931.0</v>
      </c>
      <c r="B6" s="97">
        <f>ROUND((SUMIFS(Tabellenblatt1!$J$5:$J$127, Tabellenblatt1!$A$5:$A$127, "&gt;="&amp;DATE(LEFT(A6,4), RIGHT(A6,2), 1), Tabellenblatt1!$A$5:$A$127, "&lt;="&amp;EOMONTH(DATE(LEFT(A6,4), RIGHT(A6,2), 1), 0)) + COUNTIFS(Tabellenblatt1!$J$5:$J$127, "&lt;0", Tabellenblatt1!$A$5:$A$127, "&gt;="&amp;DATE(LEFT(A6,4), RIGHT(A6,2), 1), Tabellenblatt1!$A$5:$A$127, "&lt;="&amp;EOMONTH(DATE(LEFT(A6,4), RIGHT(A6,2), 1), 0))) * 24, 2)</f>
        <v>36.7</v>
      </c>
      <c r="C6" s="97">
        <f t="shared" si="1"/>
        <v>165.25</v>
      </c>
    </row>
    <row r="7">
      <c r="A7" s="98">
        <v>45962.0</v>
      </c>
      <c r="B7" s="97">
        <f>ROUND((SUMIFS(Tabellenblatt1!$J$5:$J$127, Tabellenblatt1!$A$5:$A$127, "&gt;="&amp;DATE(LEFT(A7,4), RIGHT(A7,2), 1), Tabellenblatt1!$A$5:$A$127, "&lt;="&amp;EOMONTH(DATE(LEFT(A7,4), RIGHT(A7,2), 1), 0)) + COUNTIFS(Tabellenblatt1!$J$5:$J$127, "&lt;0", Tabellenblatt1!$A$5:$A$127, "&gt;="&amp;DATE(LEFT(A7,4), RIGHT(A7,2), 1), Tabellenblatt1!$A$5:$A$127, "&lt;="&amp;EOMONTH(DATE(LEFT(A7,4), RIGHT(A7,2), 1), 0))) * 24, 2)</f>
        <v>12.83</v>
      </c>
      <c r="C7" s="97">
        <f t="shared" si="1"/>
        <v>178.08</v>
      </c>
    </row>
    <row r="8">
      <c r="A8" s="98">
        <v>45992.0</v>
      </c>
      <c r="B8" s="97">
        <f>ROUND((SUMIFS(Tabellenblatt1!$J$5:$J$127, Tabellenblatt1!$A$5:$A$127, "&gt;="&amp;DATE(LEFT(A8,4), RIGHT(A8,2), 1), Tabellenblatt1!$A$5:$A$127, "&lt;="&amp;EOMONTH(DATE(LEFT(A8,4), RIGHT(A8,2), 1), 0)) + COUNTIFS(Tabellenblatt1!$J$5:$J$127, "&lt;0", Tabellenblatt1!$A$5:$A$127, "&gt;="&amp;DATE(LEFT(A8,4), RIGHT(A8,2), 1), Tabellenblatt1!$A$5:$A$127, "&lt;="&amp;EOMONTH(DATE(LEFT(A8,4), RIGHT(A8,2), 1), 0))) * 24, 2)</f>
        <v>27.9</v>
      </c>
      <c r="C8" s="97">
        <f t="shared" si="1"/>
        <v>205.98</v>
      </c>
    </row>
    <row r="9">
      <c r="A9" s="96">
        <v>46023.0</v>
      </c>
      <c r="B9" s="97">
        <f>ROUND((SUMIFS(Tabellenblatt1!$J$5:$J$127, Tabellenblatt1!$A$5:$A$127, "&gt;="&amp;DATE(LEFT(A9,4), RIGHT(A9,2), 1), Tabellenblatt1!$A$5:$A$127, "&lt;="&amp;EOMONTH(DATE(LEFT(A9,4), RIGHT(A9,2), 1), 0)) + COUNTIFS(Tabellenblatt1!$J$5:$J$127, "&lt;0", Tabellenblatt1!$A$5:$A$127, "&gt;="&amp;DATE(LEFT(A9,4), RIGHT(A9,2), 1), Tabellenblatt1!$A$5:$A$127, "&lt;="&amp;EOMONTH(DATE(LEFT(A9,4), RIGHT(A9,2), 1), 0))) * 24, 2)</f>
        <v>32.24</v>
      </c>
      <c r="C9" s="97">
        <f t="shared" si="1"/>
        <v>238.22</v>
      </c>
    </row>
    <row r="10">
      <c r="A10" s="96">
        <v>46054.0</v>
      </c>
      <c r="B10" s="97">
        <f>ROUND((SUMIFS(Tabellenblatt1!$J$5:$J$127, Tabellenblatt1!$A$5:$A$127, "&gt;="&amp;DATE(LEFT(A10,4), RIGHT(A10,2), 1), Tabellenblatt1!$A$5:$A$127, "&lt;="&amp;EOMONTH(DATE(LEFT(A10,4), RIGHT(A10,2), 1), 0)) + COUNTIFS(Tabellenblatt1!$J$5:$J$127, "&lt;0", Tabellenblatt1!$A$5:$A$127, "&gt;="&amp;DATE(LEFT(A10,4), RIGHT(A10,2), 1), Tabellenblatt1!$A$5:$A$127, "&lt;="&amp;EOMONTH(DATE(LEFT(A10,4), RIGHT(A10,2), 1), 0))) * 24, 2)</f>
        <v>39.06</v>
      </c>
      <c r="C10" s="97">
        <f t="shared" si="1"/>
        <v>277.28</v>
      </c>
    </row>
    <row r="11">
      <c r="A11" s="96">
        <v>46082.0</v>
      </c>
      <c r="B11" s="97">
        <f>ROUND((SUMIFS(Tabellenblatt1!$J$5:$J$127, Tabellenblatt1!$A$5:$A$127, "&gt;="&amp;DATE(LEFT(A11,4), RIGHT(A11,2), 1), Tabellenblatt1!$A$5:$A$127, "&lt;="&amp;EOMONTH(DATE(LEFT(A11,4), RIGHT(A11,2), 1), 0)) + COUNTIFS(Tabellenblatt1!$J$5:$J$127, "&lt;0", Tabellenblatt1!$A$5:$A$127, "&gt;="&amp;DATE(LEFT(A11,4), RIGHT(A11,2), 1), Tabellenblatt1!$A$5:$A$127, "&lt;="&amp;EOMONTH(DATE(LEFT(A11,4), RIGHT(A11,2), 1), 0))) * 24, 2)</f>
        <v>17.09</v>
      </c>
      <c r="C11" s="97">
        <f t="shared" si="1"/>
        <v>294.37</v>
      </c>
    </row>
    <row r="12">
      <c r="A12" s="96">
        <v>46113.0</v>
      </c>
      <c r="B12" s="97">
        <f>ROUND((SUMIFS(Tabellenblatt1!$J$5:$J$127, Tabellenblatt1!$A$5:$A$127, "&gt;="&amp;DATE(LEFT(A12,4), RIGHT(A12,2), 1), Tabellenblatt1!$A$5:$A$127, "&lt;="&amp;EOMONTH(DATE(LEFT(A12,4), RIGHT(A12,2), 1), 0)) + COUNTIFS(Tabellenblatt1!$J$5:$J$127, "&lt;0", Tabellenblatt1!$A$5:$A$127, "&gt;="&amp;DATE(LEFT(A12,4), RIGHT(A12,2), 1), Tabellenblatt1!$A$5:$A$127, "&lt;="&amp;EOMONTH(DATE(LEFT(A12,4), RIGHT(A12,2), 1), 0))) * 24, 2)</f>
        <v>8.58</v>
      </c>
      <c r="C12" s="97">
        <f t="shared" si="1"/>
        <v>302.95</v>
      </c>
    </row>
    <row r="13">
      <c r="A13" s="96">
        <v>46143.0</v>
      </c>
      <c r="B13" s="97">
        <f>ROUND((SUMIFS(Tabellenblatt1!$J$5:$J$127, Tabellenblatt1!$A$5:$A$127, "&gt;="&amp;DATE(LEFT(A13,4), RIGHT(A13,2), 1), Tabellenblatt1!$A$5:$A$127, "&lt;="&amp;EOMONTH(DATE(LEFT(A13,4), RIGHT(A13,2), 1), 0)) + COUNTIFS(Tabellenblatt1!$J$5:$J$127, "&lt;0", Tabellenblatt1!$A$5:$A$127, "&gt;="&amp;DATE(LEFT(A13,4), RIGHT(A13,2), 1), Tabellenblatt1!$A$5:$A$127, "&lt;="&amp;EOMONTH(DATE(LEFT(A13,4), RIGHT(A13,2), 1), 0))) * 24, 2)</f>
        <v>4.25</v>
      </c>
      <c r="C13" s="97">
        <f t="shared" si="1"/>
        <v>307.2</v>
      </c>
    </row>
    <row r="14">
      <c r="A14" s="96">
        <v>46204.0</v>
      </c>
      <c r="B14" s="97">
        <f>ROUND((SUMIFS(Tabellenblatt1!$J$5:$J$127, Tabellenblatt1!$A$5:$A$127, "&gt;="&amp;DATE(LEFT(A14,4), RIGHT(A14,2), 1), Tabellenblatt1!$A$5:$A$127, "&lt;="&amp;EOMONTH(DATE(LEFT(A14,4), RIGHT(A14,2), 1), 0)) + COUNTIFS(Tabellenblatt1!$J$5:$J$127, "&lt;0", Tabellenblatt1!$A$5:$A$127, "&gt;="&amp;DATE(LEFT(A14,4), RIGHT(A14,2), 1), Tabellenblatt1!$A$5:$A$127, "&lt;="&amp;EOMONTH(DATE(LEFT(A14,4), RIGHT(A14,2), 1), 0))) * 24, 2)</f>
        <v>4.42</v>
      </c>
      <c r="C14" s="97">
        <f t="shared" si="1"/>
        <v>311.62</v>
      </c>
    </row>
  </sheetData>
  <drawing r:id="rId1"/>
</worksheet>
</file>